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454"/>
  </bookViews>
  <sheets>
    <sheet name="COMMISSIONE " sheetId="8" r:id="rId1"/>
    <sheet name="Corsodiformazione" sheetId="3" r:id="rId2"/>
    <sheet name="Corso di aggiornamento" sheetId="2" r:id="rId3"/>
    <sheet name="Corso di specializzazione" sheetId="9" r:id="rId4"/>
    <sheet name="Corso di perfezionamento" sheetId="10" r:id="rId5"/>
    <sheet name="Laboratori professionali" sheetId="4" r:id="rId6"/>
    <sheet name="Giornate di studio" sheetId="11" r:id="rId7"/>
    <sheet name="Visite tecniche" sheetId="12" r:id="rId8"/>
    <sheet name="Viaggi di studio" sheetId="13" r:id="rId9"/>
    <sheet name="Convegni" sheetId="5" r:id="rId10"/>
    <sheet name="CongressiTesi" sheetId="14" r:id="rId11"/>
    <sheet name="Seminari-Metaprofessionale" sheetId="6" r:id="rId12"/>
  </sheets>
  <calcPr calcId="145621"/>
</workbook>
</file>

<file path=xl/calcChain.xml><?xml version="1.0" encoding="utf-8"?>
<calcChain xmlns="http://schemas.openxmlformats.org/spreadsheetml/2006/main">
  <c r="D23" i="6" l="1"/>
  <c r="D27" i="14"/>
  <c r="D24" i="13"/>
  <c r="D24" i="12"/>
  <c r="D24" i="4"/>
  <c r="E24" i="4" s="1"/>
  <c r="Q24" i="4" s="1"/>
  <c r="D23" i="10"/>
  <c r="D23" i="9"/>
  <c r="D23" i="2"/>
  <c r="D23" i="3"/>
  <c r="F26" i="6"/>
  <c r="C25" i="6"/>
  <c r="E25" i="6" s="1"/>
  <c r="Q24" i="6"/>
  <c r="E23" i="6"/>
  <c r="Q23" i="6" s="1"/>
  <c r="Q15" i="6"/>
  <c r="Q14" i="6"/>
  <c r="F13" i="6"/>
  <c r="Q13" i="6" s="1"/>
  <c r="F12" i="6"/>
  <c r="Q12" i="6" s="1"/>
  <c r="Q11" i="6"/>
  <c r="F10" i="6"/>
  <c r="Q10" i="6" s="1"/>
  <c r="E9" i="6"/>
  <c r="F9" i="6" s="1"/>
  <c r="Q9" i="6" s="1"/>
  <c r="Q8" i="6"/>
  <c r="F7" i="6"/>
  <c r="Q7" i="6" s="1"/>
  <c r="F6" i="6"/>
  <c r="Q6" i="6" s="1"/>
  <c r="Q5" i="6"/>
  <c r="F10" i="5"/>
  <c r="I10" i="5"/>
  <c r="L10" i="5"/>
  <c r="O10" i="5"/>
  <c r="C29" i="5"/>
  <c r="E29" i="5" s="1"/>
  <c r="F29" i="5" s="1"/>
  <c r="C28" i="5"/>
  <c r="E28" i="5" s="1"/>
  <c r="Q27" i="5"/>
  <c r="F27" i="5"/>
  <c r="E26" i="5"/>
  <c r="Q26" i="5" s="1"/>
  <c r="Q20" i="5"/>
  <c r="F19" i="5"/>
  <c r="Q19" i="5" s="1"/>
  <c r="G27" i="5" s="1"/>
  <c r="F18" i="5"/>
  <c r="Q18" i="5" s="1"/>
  <c r="F17" i="5"/>
  <c r="Q17" i="5" s="1"/>
  <c r="F16" i="5"/>
  <c r="Q16" i="5" s="1"/>
  <c r="F15" i="5"/>
  <c r="Q15" i="5" s="1"/>
  <c r="F14" i="5"/>
  <c r="Q14" i="5" s="1"/>
  <c r="F13" i="5"/>
  <c r="Q13" i="5" s="1"/>
  <c r="O12" i="5"/>
  <c r="L12" i="5"/>
  <c r="I12" i="5"/>
  <c r="F12" i="5"/>
  <c r="O11" i="5"/>
  <c r="L11" i="5"/>
  <c r="I11" i="5"/>
  <c r="F11" i="5"/>
  <c r="O9" i="5"/>
  <c r="L9" i="5"/>
  <c r="I9" i="5"/>
  <c r="F9" i="5"/>
  <c r="O8" i="5"/>
  <c r="L8" i="5"/>
  <c r="I8" i="5"/>
  <c r="F8" i="5"/>
  <c r="O7" i="5"/>
  <c r="L7" i="5"/>
  <c r="I7" i="5"/>
  <c r="F7" i="5"/>
  <c r="O6" i="5"/>
  <c r="L6" i="5"/>
  <c r="I6" i="5"/>
  <c r="F6" i="5"/>
  <c r="O5" i="5"/>
  <c r="F5" i="5"/>
  <c r="Q5" i="5" s="1"/>
  <c r="F27" i="13"/>
  <c r="C26" i="13"/>
  <c r="E26" i="13" s="1"/>
  <c r="Q25" i="13"/>
  <c r="E24" i="13"/>
  <c r="Q24" i="13" s="1"/>
  <c r="Q16" i="13"/>
  <c r="Q15" i="13"/>
  <c r="F14" i="13"/>
  <c r="Q14" i="13" s="1"/>
  <c r="F13" i="13"/>
  <c r="Q13" i="13" s="1"/>
  <c r="F12" i="13"/>
  <c r="Q12" i="13" s="1"/>
  <c r="F11" i="13"/>
  <c r="Q11" i="13" s="1"/>
  <c r="F10" i="13"/>
  <c r="Q10" i="13" s="1"/>
  <c r="E9" i="13"/>
  <c r="F9" i="13" s="1"/>
  <c r="Q9" i="13" s="1"/>
  <c r="Q8" i="13"/>
  <c r="Q7" i="13"/>
  <c r="F7" i="13"/>
  <c r="F6" i="13"/>
  <c r="Q6" i="13" s="1"/>
  <c r="F5" i="13"/>
  <c r="Q12" i="12"/>
  <c r="F11" i="12"/>
  <c r="F12" i="12"/>
  <c r="F5" i="12"/>
  <c r="Q5" i="12" s="1"/>
  <c r="F27" i="12"/>
  <c r="C26" i="12"/>
  <c r="E26" i="12" s="1"/>
  <c r="Q25" i="12"/>
  <c r="E24" i="12"/>
  <c r="Q24" i="12" s="1"/>
  <c r="Q16" i="12"/>
  <c r="Q15" i="12"/>
  <c r="F14" i="12"/>
  <c r="Q14" i="12" s="1"/>
  <c r="F13" i="12"/>
  <c r="Q13" i="12" s="1"/>
  <c r="Q11" i="12"/>
  <c r="F10" i="12"/>
  <c r="Q10" i="12" s="1"/>
  <c r="F9" i="12"/>
  <c r="Q9" i="12" s="1"/>
  <c r="E9" i="12"/>
  <c r="Q8" i="12"/>
  <c r="F7" i="12"/>
  <c r="Q7" i="12" s="1"/>
  <c r="F6" i="12"/>
  <c r="Q6" i="12" s="1"/>
  <c r="C30" i="14"/>
  <c r="E30" i="14" s="1"/>
  <c r="F30" i="14" s="1"/>
  <c r="C29" i="14"/>
  <c r="E29" i="14" s="1"/>
  <c r="F29" i="14" s="1"/>
  <c r="Q28" i="14"/>
  <c r="F28" i="14"/>
  <c r="G28" i="14" s="1"/>
  <c r="E27" i="14"/>
  <c r="F27" i="14" s="1"/>
  <c r="Q21" i="14"/>
  <c r="F20" i="14"/>
  <c r="Q20" i="14" s="1"/>
  <c r="Q19" i="14"/>
  <c r="F19" i="14"/>
  <c r="F18" i="14"/>
  <c r="Q18" i="14" s="1"/>
  <c r="F17" i="14"/>
  <c r="Q17" i="14" s="1"/>
  <c r="F16" i="14"/>
  <c r="Q16" i="14" s="1"/>
  <c r="F15" i="14"/>
  <c r="Q15" i="14" s="1"/>
  <c r="F14" i="14"/>
  <c r="Q14" i="14" s="1"/>
  <c r="O13" i="14"/>
  <c r="L13" i="14"/>
  <c r="I13" i="14"/>
  <c r="F13" i="14"/>
  <c r="O12" i="14"/>
  <c r="L12" i="14"/>
  <c r="I12" i="14"/>
  <c r="F12" i="14"/>
  <c r="O9" i="14"/>
  <c r="L9" i="14"/>
  <c r="I9" i="14"/>
  <c r="F9" i="14"/>
  <c r="O8" i="14"/>
  <c r="L8" i="14"/>
  <c r="I8" i="14"/>
  <c r="F8" i="14"/>
  <c r="O7" i="14"/>
  <c r="L7" i="14"/>
  <c r="I7" i="14"/>
  <c r="F7" i="14"/>
  <c r="O6" i="14"/>
  <c r="L6" i="14"/>
  <c r="I6" i="14"/>
  <c r="F6" i="14"/>
  <c r="O5" i="14"/>
  <c r="F5" i="14"/>
  <c r="F26" i="11"/>
  <c r="C25" i="11"/>
  <c r="E25" i="11" s="1"/>
  <c r="Q24" i="11"/>
  <c r="E23" i="11"/>
  <c r="F23" i="11" s="1"/>
  <c r="Q15" i="11"/>
  <c r="Q14" i="11"/>
  <c r="F13" i="11"/>
  <c r="Q13" i="11" s="1"/>
  <c r="F12" i="11"/>
  <c r="Q12" i="11" s="1"/>
  <c r="Q11" i="11"/>
  <c r="F10" i="11"/>
  <c r="Q10" i="11" s="1"/>
  <c r="E9" i="11"/>
  <c r="F9" i="11" s="1"/>
  <c r="Q9" i="11" s="1"/>
  <c r="Q8" i="11"/>
  <c r="F7" i="11"/>
  <c r="Q7" i="11" s="1"/>
  <c r="F6" i="11"/>
  <c r="Q5" i="11"/>
  <c r="F13" i="4"/>
  <c r="Q13" i="4" s="1"/>
  <c r="F8" i="4"/>
  <c r="Q8" i="4" s="1"/>
  <c r="F27" i="4"/>
  <c r="C26" i="4"/>
  <c r="E26" i="4" s="1"/>
  <c r="Q25" i="4"/>
  <c r="Q16" i="4"/>
  <c r="Q15" i="4"/>
  <c r="F14" i="4"/>
  <c r="Q14" i="4" s="1"/>
  <c r="F12" i="4"/>
  <c r="Q12" i="4" s="1"/>
  <c r="Q11" i="4"/>
  <c r="F10" i="4"/>
  <c r="Q10" i="4" s="1"/>
  <c r="F9" i="4"/>
  <c r="Q9" i="4" s="1"/>
  <c r="E9" i="4"/>
  <c r="F7" i="4"/>
  <c r="Q7" i="4" s="1"/>
  <c r="F6" i="4"/>
  <c r="Q5" i="4"/>
  <c r="F26" i="10"/>
  <c r="C25" i="10"/>
  <c r="E25" i="10" s="1"/>
  <c r="Q25" i="10" s="1"/>
  <c r="Q24" i="10"/>
  <c r="E23" i="10"/>
  <c r="Q23" i="10" s="1"/>
  <c r="Q15" i="10"/>
  <c r="Q14" i="10"/>
  <c r="Q13" i="10"/>
  <c r="F13" i="10"/>
  <c r="F12" i="10"/>
  <c r="Q12" i="10" s="1"/>
  <c r="Q11" i="10"/>
  <c r="F10" i="10"/>
  <c r="Q10" i="10" s="1"/>
  <c r="F9" i="10"/>
  <c r="Q9" i="10" s="1"/>
  <c r="E9" i="10"/>
  <c r="Q8" i="10"/>
  <c r="F7" i="10"/>
  <c r="Q7" i="10" s="1"/>
  <c r="Q6" i="10"/>
  <c r="F6" i="10"/>
  <c r="Q5" i="10"/>
  <c r="F5" i="2"/>
  <c r="F26" i="2"/>
  <c r="C25" i="2"/>
  <c r="E25" i="2" s="1"/>
  <c r="Q24" i="2"/>
  <c r="E23" i="2"/>
  <c r="Q23" i="2" s="1"/>
  <c r="Q15" i="2"/>
  <c r="Q14" i="2"/>
  <c r="F13" i="2"/>
  <c r="Q13" i="2" s="1"/>
  <c r="F12" i="2"/>
  <c r="Q12" i="2" s="1"/>
  <c r="Q11" i="2"/>
  <c r="F10" i="2"/>
  <c r="Q10" i="2" s="1"/>
  <c r="E9" i="2"/>
  <c r="F9" i="2" s="1"/>
  <c r="Q9" i="2" s="1"/>
  <c r="Q8" i="2"/>
  <c r="F7" i="2"/>
  <c r="Q7" i="2" s="1"/>
  <c r="F6" i="2"/>
  <c r="Q5" i="2"/>
  <c r="Q5" i="3"/>
  <c r="F6" i="3"/>
  <c r="Q6" i="3" s="1"/>
  <c r="F7" i="3"/>
  <c r="Q7" i="3" s="1"/>
  <c r="Q8" i="3"/>
  <c r="E9" i="3"/>
  <c r="F9" i="3" s="1"/>
  <c r="F10" i="3"/>
  <c r="Q10" i="3" s="1"/>
  <c r="Q11" i="3"/>
  <c r="F12" i="3"/>
  <c r="Q12" i="3"/>
  <c r="F13" i="3"/>
  <c r="Q13" i="3" s="1"/>
  <c r="Q14" i="3"/>
  <c r="Q15" i="3"/>
  <c r="E23" i="3"/>
  <c r="F23" i="3" s="1"/>
  <c r="G23" i="3" s="1"/>
  <c r="Q24" i="3"/>
  <c r="C25" i="3"/>
  <c r="E25" i="3" s="1"/>
  <c r="F26" i="3"/>
  <c r="F26" i="9"/>
  <c r="C25" i="9"/>
  <c r="E25" i="9" s="1"/>
  <c r="Q24" i="9"/>
  <c r="E23" i="9"/>
  <c r="Q23" i="9" s="1"/>
  <c r="Q15" i="9"/>
  <c r="Q14" i="9"/>
  <c r="F13" i="9"/>
  <c r="Q13" i="9" s="1"/>
  <c r="F12" i="9"/>
  <c r="Q12" i="9" s="1"/>
  <c r="Q11" i="9"/>
  <c r="F10" i="9"/>
  <c r="Q10" i="9" s="1"/>
  <c r="E9" i="9"/>
  <c r="F9" i="9" s="1"/>
  <c r="Q9" i="9" s="1"/>
  <c r="Q8" i="9"/>
  <c r="F7" i="9"/>
  <c r="Q7" i="9" s="1"/>
  <c r="F6" i="9"/>
  <c r="O5" i="9"/>
  <c r="Q5" i="9" s="1"/>
  <c r="M16" i="8"/>
  <c r="M15" i="8"/>
  <c r="M14" i="8"/>
  <c r="M13" i="8"/>
  <c r="M12" i="8"/>
  <c r="M11" i="8"/>
  <c r="M10" i="8"/>
  <c r="M9" i="8"/>
  <c r="M8" i="8"/>
  <c r="M7" i="8"/>
  <c r="L7" i="8"/>
  <c r="L8" i="8"/>
  <c r="L9" i="8"/>
  <c r="L10" i="8"/>
  <c r="L11" i="8"/>
  <c r="L12" i="8"/>
  <c r="L13" i="8"/>
  <c r="L14" i="8"/>
  <c r="L15" i="8"/>
  <c r="L16" i="8"/>
  <c r="M6" i="8"/>
  <c r="L6" i="8"/>
  <c r="Q16" i="10" l="1"/>
  <c r="G29" i="14"/>
  <c r="Q9" i="5"/>
  <c r="Q10" i="5"/>
  <c r="G23" i="11"/>
  <c r="Q5" i="14"/>
  <c r="F23" i="10"/>
  <c r="G23" i="10" s="1"/>
  <c r="F23" i="6"/>
  <c r="G23" i="6" s="1"/>
  <c r="Q25" i="6"/>
  <c r="F25" i="6"/>
  <c r="G25" i="6" s="1"/>
  <c r="Q16" i="6"/>
  <c r="G26" i="6" s="1"/>
  <c r="Q26" i="6" s="1"/>
  <c r="Q28" i="6" s="1"/>
  <c r="Q28" i="5"/>
  <c r="F28" i="5"/>
  <c r="G28" i="5" s="1"/>
  <c r="Q6" i="5"/>
  <c r="Q7" i="5"/>
  <c r="Q8" i="5"/>
  <c r="Q11" i="5"/>
  <c r="Q12" i="5"/>
  <c r="F26" i="5"/>
  <c r="G26" i="5" s="1"/>
  <c r="F24" i="13"/>
  <c r="G24" i="13" s="1"/>
  <c r="Q26" i="13"/>
  <c r="F26" i="13"/>
  <c r="G26" i="13" s="1"/>
  <c r="Q5" i="13"/>
  <c r="F24" i="12"/>
  <c r="G24" i="12" s="1"/>
  <c r="Q17" i="12"/>
  <c r="G27" i="12" s="1"/>
  <c r="Q27" i="12" s="1"/>
  <c r="Q26" i="12"/>
  <c r="F26" i="12"/>
  <c r="G26" i="12" s="1"/>
  <c r="G27" i="14"/>
  <c r="Q6" i="14"/>
  <c r="Q7" i="14"/>
  <c r="Q8" i="14"/>
  <c r="Q9" i="14"/>
  <c r="Q12" i="14"/>
  <c r="Q13" i="14"/>
  <c r="Q22" i="14"/>
  <c r="G30" i="14" s="1"/>
  <c r="Q30" i="14" s="1"/>
  <c r="Q27" i="14"/>
  <c r="Q29" i="14"/>
  <c r="Q25" i="11"/>
  <c r="F25" i="11"/>
  <c r="G25" i="11" s="1"/>
  <c r="Q23" i="11"/>
  <c r="Q6" i="11"/>
  <c r="F24" i="4"/>
  <c r="G24" i="4" s="1"/>
  <c r="Q26" i="4"/>
  <c r="F26" i="4"/>
  <c r="G26" i="4" s="1"/>
  <c r="Q6" i="4"/>
  <c r="Q17" i="4" s="1"/>
  <c r="G26" i="10"/>
  <c r="Q26" i="10" s="1"/>
  <c r="Q28" i="10"/>
  <c r="F17" i="10"/>
  <c r="Q17" i="10" s="1"/>
  <c r="Q18" i="10" s="1"/>
  <c r="F25" i="10"/>
  <c r="G25" i="10" s="1"/>
  <c r="F23" i="2"/>
  <c r="G23" i="2" s="1"/>
  <c r="Q25" i="2"/>
  <c r="F25" i="2"/>
  <c r="G25" i="2" s="1"/>
  <c r="Q6" i="2"/>
  <c r="Q9" i="3"/>
  <c r="Q25" i="3"/>
  <c r="F25" i="3"/>
  <c r="G25" i="3" s="1"/>
  <c r="Q23" i="3"/>
  <c r="Q6" i="9"/>
  <c r="Q16" i="9" s="1"/>
  <c r="F23" i="9"/>
  <c r="G23" i="9" s="1"/>
  <c r="Q25" i="9"/>
  <c r="F25" i="9"/>
  <c r="G25" i="9" s="1"/>
  <c r="Q21" i="5" l="1"/>
  <c r="G29" i="5" s="1"/>
  <c r="Q29" i="5" s="1"/>
  <c r="Q31" i="5" s="1"/>
  <c r="F17" i="6"/>
  <c r="Q17" i="13"/>
  <c r="Q29" i="12"/>
  <c r="F18" i="12"/>
  <c r="Q32" i="14"/>
  <c r="F23" i="14"/>
  <c r="Q16" i="11"/>
  <c r="F18" i="4"/>
  <c r="G27" i="4"/>
  <c r="Q27" i="4" s="1"/>
  <c r="Q29" i="4" s="1"/>
  <c r="F18" i="10"/>
  <c r="Q21" i="10"/>
  <c r="R17" i="10" s="1"/>
  <c r="Q16" i="2"/>
  <c r="Q16" i="3"/>
  <c r="F17" i="9"/>
  <c r="Q17" i="9" s="1"/>
  <c r="Q21" i="9" s="1"/>
  <c r="G26" i="9"/>
  <c r="Q26" i="9" s="1"/>
  <c r="Q28" i="9" s="1"/>
  <c r="F22" i="5" l="1"/>
  <c r="Q22" i="5" s="1"/>
  <c r="Q17" i="6"/>
  <c r="F18" i="6"/>
  <c r="F23" i="5"/>
  <c r="F18" i="13"/>
  <c r="G27" i="13"/>
  <c r="Q27" i="13" s="1"/>
  <c r="Q29" i="13" s="1"/>
  <c r="Q18" i="12"/>
  <c r="F19" i="12"/>
  <c r="Q23" i="14"/>
  <c r="F24" i="14"/>
  <c r="F17" i="11"/>
  <c r="G26" i="11"/>
  <c r="Q26" i="11" s="1"/>
  <c r="Q28" i="11" s="1"/>
  <c r="Q18" i="4"/>
  <c r="F19" i="4"/>
  <c r="R15" i="10"/>
  <c r="R13" i="10"/>
  <c r="R10" i="10"/>
  <c r="R6" i="10"/>
  <c r="R16" i="10"/>
  <c r="R18" i="10" s="1"/>
  <c r="R8" i="10"/>
  <c r="R14" i="10"/>
  <c r="R9" i="10"/>
  <c r="R5" i="10"/>
  <c r="R7" i="10"/>
  <c r="R11" i="10"/>
  <c r="R12" i="10"/>
  <c r="Q30" i="10"/>
  <c r="R30" i="10" s="1"/>
  <c r="F17" i="2"/>
  <c r="G26" i="2"/>
  <c r="Q26" i="2" s="1"/>
  <c r="Q28" i="2" s="1"/>
  <c r="F17" i="3"/>
  <c r="G26" i="3"/>
  <c r="Q26" i="3" s="1"/>
  <c r="Q28" i="3" s="1"/>
  <c r="Q31" i="9"/>
  <c r="R31" i="9" s="1"/>
  <c r="Q18" i="9"/>
  <c r="R14" i="9"/>
  <c r="R11" i="9"/>
  <c r="R8" i="9"/>
  <c r="R9" i="9"/>
  <c r="R12" i="9"/>
  <c r="R10" i="9"/>
  <c r="R5" i="9"/>
  <c r="R7" i="9"/>
  <c r="R6" i="9"/>
  <c r="R15" i="9"/>
  <c r="R13" i="9"/>
  <c r="R16" i="9"/>
  <c r="R17" i="9"/>
  <c r="Q18" i="6" l="1"/>
  <c r="Q21" i="6"/>
  <c r="R17" i="6" s="1"/>
  <c r="Q24" i="5"/>
  <c r="R10" i="5" s="1"/>
  <c r="Q18" i="13"/>
  <c r="F19" i="13"/>
  <c r="Q22" i="12"/>
  <c r="R12" i="12" s="1"/>
  <c r="Q19" i="12"/>
  <c r="Q25" i="14"/>
  <c r="R23" i="14" s="1"/>
  <c r="Q17" i="11"/>
  <c r="F18" i="11"/>
  <c r="Q22" i="4"/>
  <c r="R13" i="4" s="1"/>
  <c r="Q19" i="4"/>
  <c r="Q17" i="2"/>
  <c r="F18" i="2"/>
  <c r="Q17" i="3"/>
  <c r="F18" i="3"/>
  <c r="R18" i="9"/>
  <c r="R14" i="6" l="1"/>
  <c r="R8" i="6"/>
  <c r="R5" i="6"/>
  <c r="R12" i="6"/>
  <c r="R9" i="6"/>
  <c r="R11" i="6"/>
  <c r="R6" i="6"/>
  <c r="R13" i="6"/>
  <c r="R7" i="6"/>
  <c r="R15" i="6"/>
  <c r="R10" i="6"/>
  <c r="R16" i="6"/>
  <c r="R18" i="6" s="1"/>
  <c r="Q30" i="6"/>
  <c r="R30" i="6" s="1"/>
  <c r="R20" i="5"/>
  <c r="R16" i="5"/>
  <c r="R14" i="5"/>
  <c r="R17" i="5"/>
  <c r="R8" i="5"/>
  <c r="R13" i="5"/>
  <c r="R18" i="5"/>
  <c r="R5" i="5"/>
  <c r="R7" i="5"/>
  <c r="R12" i="5"/>
  <c r="R19" i="5"/>
  <c r="R15" i="5"/>
  <c r="R6" i="5"/>
  <c r="R11" i="5"/>
  <c r="R9" i="5"/>
  <c r="R21" i="5"/>
  <c r="R24" i="5" s="1"/>
  <c r="Q32" i="5"/>
  <c r="R32" i="5" s="1"/>
  <c r="R22" i="5"/>
  <c r="Q22" i="13"/>
  <c r="R18" i="13" s="1"/>
  <c r="Q19" i="13"/>
  <c r="R15" i="12"/>
  <c r="R11" i="12"/>
  <c r="R7" i="12"/>
  <c r="R16" i="12"/>
  <c r="R10" i="12"/>
  <c r="R13" i="12"/>
  <c r="R8" i="12"/>
  <c r="R9" i="12"/>
  <c r="R5" i="12"/>
  <c r="R6" i="12"/>
  <c r="R14" i="12"/>
  <c r="Q31" i="12"/>
  <c r="R31" i="12" s="1"/>
  <c r="R17" i="12"/>
  <c r="R18" i="12"/>
  <c r="R21" i="14"/>
  <c r="R9" i="14"/>
  <c r="R17" i="14"/>
  <c r="R18" i="14"/>
  <c r="R8" i="14"/>
  <c r="R14" i="14"/>
  <c r="R19" i="14"/>
  <c r="R15" i="14"/>
  <c r="R7" i="14"/>
  <c r="R13" i="14"/>
  <c r="R16" i="14"/>
  <c r="R5" i="14"/>
  <c r="R6" i="14"/>
  <c r="R12" i="14"/>
  <c r="R20" i="14"/>
  <c r="R22" i="14"/>
  <c r="R25" i="14" s="1"/>
  <c r="Q33" i="14"/>
  <c r="R33" i="14" s="1"/>
  <c r="Q21" i="11"/>
  <c r="R17" i="11" s="1"/>
  <c r="Q18" i="11"/>
  <c r="R15" i="4"/>
  <c r="R11" i="4"/>
  <c r="R16" i="4"/>
  <c r="R10" i="4"/>
  <c r="R12" i="4"/>
  <c r="R8" i="4"/>
  <c r="R9" i="4"/>
  <c r="R5" i="4"/>
  <c r="R7" i="4"/>
  <c r="R14" i="4"/>
  <c r="R17" i="4"/>
  <c r="R6" i="4"/>
  <c r="Q31" i="4"/>
  <c r="R31" i="4" s="1"/>
  <c r="R18" i="4"/>
  <c r="Q18" i="2"/>
  <c r="Q21" i="2"/>
  <c r="R17" i="2" s="1"/>
  <c r="Q21" i="3"/>
  <c r="R17" i="3" s="1"/>
  <c r="Q18" i="3"/>
  <c r="R15" i="13" l="1"/>
  <c r="R11" i="13"/>
  <c r="R16" i="13"/>
  <c r="R13" i="13"/>
  <c r="R12" i="13"/>
  <c r="R10" i="13"/>
  <c r="R9" i="13"/>
  <c r="R14" i="13"/>
  <c r="R7" i="13"/>
  <c r="R6" i="13"/>
  <c r="R8" i="13"/>
  <c r="R5" i="13"/>
  <c r="R17" i="13"/>
  <c r="R19" i="13" s="1"/>
  <c r="Q31" i="13"/>
  <c r="R31" i="13" s="1"/>
  <c r="R19" i="12"/>
  <c r="R14" i="11"/>
  <c r="R11" i="11"/>
  <c r="R15" i="11"/>
  <c r="R10" i="11"/>
  <c r="R7" i="11"/>
  <c r="R13" i="11"/>
  <c r="R12" i="11"/>
  <c r="R9" i="11"/>
  <c r="R5" i="11"/>
  <c r="R8" i="11"/>
  <c r="R6" i="11"/>
  <c r="R16" i="11"/>
  <c r="R18" i="11" s="1"/>
  <c r="Q30" i="11"/>
  <c r="R30" i="11" s="1"/>
  <c r="R19" i="4"/>
  <c r="R14" i="2"/>
  <c r="R11" i="2"/>
  <c r="R8" i="2"/>
  <c r="R10" i="2"/>
  <c r="R15" i="2"/>
  <c r="R7" i="2"/>
  <c r="R9" i="2"/>
  <c r="R5" i="2"/>
  <c r="R12" i="2"/>
  <c r="R13" i="2"/>
  <c r="R6" i="2"/>
  <c r="R16" i="2"/>
  <c r="R18" i="2" s="1"/>
  <c r="Q31" i="2"/>
  <c r="R31" i="2" s="1"/>
  <c r="R11" i="3"/>
  <c r="R14" i="3"/>
  <c r="R15" i="3"/>
  <c r="R12" i="3"/>
  <c r="R5" i="3"/>
  <c r="R10" i="3"/>
  <c r="R8" i="3"/>
  <c r="R13" i="3"/>
  <c r="R6" i="3"/>
  <c r="R7" i="3"/>
  <c r="R9" i="3"/>
  <c r="R16" i="3"/>
  <c r="R18" i="3" s="1"/>
  <c r="Q30" i="3"/>
  <c r="R30" i="3" s="1"/>
</calcChain>
</file>

<file path=xl/sharedStrings.xml><?xml version="1.0" encoding="utf-8"?>
<sst xmlns="http://schemas.openxmlformats.org/spreadsheetml/2006/main" count="633" uniqueCount="127">
  <si>
    <t>Durata corso (ore)</t>
  </si>
  <si>
    <t>Voci di uscita</t>
  </si>
  <si>
    <t>n°</t>
  </si>
  <si>
    <t>costo      (€/unità)</t>
  </si>
  <si>
    <t>Totale compenso (€)</t>
  </si>
  <si>
    <t>valore rimborso unitario (€/km)</t>
  </si>
  <si>
    <t>km da rimborsare (n°)</t>
  </si>
  <si>
    <t>totale rimborso viaggio (€)</t>
  </si>
  <si>
    <t>Rimborso alloggio (€/notte)</t>
  </si>
  <si>
    <t>n° notti</t>
  </si>
  <si>
    <t>Totale rimborso alloggio (€)</t>
  </si>
  <si>
    <t>n° pasti</t>
  </si>
  <si>
    <t>Totale rimborso pasti (€)</t>
  </si>
  <si>
    <t>Totale</t>
  </si>
  <si>
    <t>Peso %</t>
  </si>
  <si>
    <t>Progettazione</t>
  </si>
  <si>
    <t>Affitto proiettore,  telo e computer</t>
  </si>
  <si>
    <t>Segreteria</t>
  </si>
  <si>
    <t>Pubblicizzazione</t>
  </si>
  <si>
    <t>Spese generali (%)</t>
  </si>
  <si>
    <t>Voci di entrata</t>
  </si>
  <si>
    <t>Costo unitario (€)</t>
  </si>
  <si>
    <t>Totale ricavo quota di iscrizione (€)</t>
  </si>
  <si>
    <t>cofinanziamento (%)</t>
  </si>
  <si>
    <t>Totale cofinanziamento (€)</t>
  </si>
  <si>
    <t>Quote corsisti</t>
  </si>
  <si>
    <t>Pasti</t>
  </si>
  <si>
    <t>Pernottamento</t>
  </si>
  <si>
    <t>Cofinanziamento</t>
  </si>
  <si>
    <t>%</t>
  </si>
  <si>
    <t>Margine di gestione</t>
  </si>
  <si>
    <t>Partecipanti</t>
  </si>
  <si>
    <t>1CFP</t>
  </si>
  <si>
    <t>Affitto sala 1</t>
  </si>
  <si>
    <t>Affitto sala 2</t>
  </si>
  <si>
    <t>Affitto sala 3</t>
  </si>
  <si>
    <t>Affitto sala 4</t>
  </si>
  <si>
    <t>Relatore 1</t>
  </si>
  <si>
    <t>Relatore 2</t>
  </si>
  <si>
    <t>Relatore 3</t>
  </si>
  <si>
    <t>Relatore 4</t>
  </si>
  <si>
    <t>Coordinatore</t>
  </si>
  <si>
    <t xml:space="preserve">Materiale </t>
  </si>
  <si>
    <t>n.</t>
  </si>
  <si>
    <t>compreso</t>
  </si>
  <si>
    <t>Moderatore/giornalista</t>
  </si>
  <si>
    <t>Rimborso vitto (€/pasto)</t>
  </si>
  <si>
    <t>quota parte intero congresso</t>
  </si>
  <si>
    <t>Tipologia:</t>
  </si>
  <si>
    <t>Rimbroso vitto (€/pasto)</t>
  </si>
  <si>
    <t>Docente 1</t>
  </si>
  <si>
    <t>Docente 2</t>
  </si>
  <si>
    <t>Docente 3</t>
  </si>
  <si>
    <t>Affitto aula 1</t>
  </si>
  <si>
    <t>Affitto aula 2</t>
  </si>
  <si>
    <t>RICCARDO</t>
  </si>
  <si>
    <t>SABRINA</t>
  </si>
  <si>
    <t>MARCELLA</t>
  </si>
  <si>
    <t>COSTI per CFP</t>
  </si>
  <si>
    <t>STANDARD</t>
  </si>
  <si>
    <t>MASSIMO</t>
  </si>
  <si>
    <t>COD_T</t>
  </si>
  <si>
    <t>Tipologia</t>
  </si>
  <si>
    <t>€/CFU/p</t>
  </si>
  <si>
    <t>CF</t>
  </si>
  <si>
    <t xml:space="preserve">Corso di formazione </t>
  </si>
  <si>
    <t>CA</t>
  </si>
  <si>
    <t>Corso di aggiornamento</t>
  </si>
  <si>
    <t>CS</t>
  </si>
  <si>
    <t>Corso di specializzazione</t>
  </si>
  <si>
    <t>Attività formativa  caratterizzante relativa alla specializzazione in particolari settori disciplinari professionali che consentono specifiche prestazioni professionali stabilite con legge.</t>
  </si>
  <si>
    <t>CP</t>
  </si>
  <si>
    <t>Corso di perfezionamento</t>
  </si>
  <si>
    <t>Attività formativa  caratterizzante relativa al perfezionamento della prestazione professionale o più in generale al settore disciplinare professionale.</t>
  </si>
  <si>
    <t>LP</t>
  </si>
  <si>
    <t>Laboratori professionali</t>
  </si>
  <si>
    <t xml:space="preserve">Attività formativa  caratterizzante basata su casi studio e  relativa allo sviluppo pratico di una prestazione professionale o di attività relative all'innovazione o ricerca nei settori disciplinari professionali  o alle diverse aree professionali. </t>
  </si>
  <si>
    <t>GS</t>
  </si>
  <si>
    <t>Giornate di studio</t>
  </si>
  <si>
    <t>Attività formativa caratterizzante o metaprofessionale per l'informazione ed approfondimenti  inerenti casi studio  o le innovazioni nei diversi settori disciplinari professionali e più in generale nello svolgimento della professione.</t>
  </si>
  <si>
    <t>VT</t>
  </si>
  <si>
    <t>Visite tecniche</t>
  </si>
  <si>
    <r>
      <t xml:space="preserve">Attività formativa caratterizzante basata </t>
    </r>
    <r>
      <rPr>
        <i/>
        <strike/>
        <sz val="11"/>
        <color indexed="8"/>
        <rFont val="Calibri"/>
        <family val="2"/>
        <charset val="1"/>
      </rPr>
      <t>sull'</t>
    </r>
    <r>
      <rPr>
        <i/>
        <sz val="11"/>
        <color indexed="10"/>
        <rFont val="Calibri"/>
        <family val="2"/>
        <charset val="1"/>
      </rPr>
      <t xml:space="preserve"> su </t>
    </r>
    <r>
      <rPr>
        <i/>
        <sz val="11"/>
        <color indexed="8"/>
        <rFont val="Calibri"/>
        <family val="2"/>
        <charset val="1"/>
      </rPr>
      <t>esperienze dirette nello svolgimento dell'a</t>
    </r>
    <r>
      <rPr>
        <i/>
        <sz val="11"/>
        <color indexed="10"/>
        <rFont val="Calibri"/>
        <family val="2"/>
        <charset val="1"/>
      </rPr>
      <t>t</t>
    </r>
    <r>
      <rPr>
        <i/>
        <sz val="11"/>
        <color indexed="8"/>
        <rFont val="Calibri"/>
        <family val="2"/>
        <charset val="1"/>
      </rPr>
      <t>tività professiona</t>
    </r>
    <r>
      <rPr>
        <i/>
        <sz val="11"/>
        <color indexed="10"/>
        <rFont val="Calibri"/>
        <family val="2"/>
        <charset val="1"/>
      </rPr>
      <t>l</t>
    </r>
    <r>
      <rPr>
        <i/>
        <sz val="11"/>
        <color indexed="8"/>
        <rFont val="Calibri"/>
        <family val="2"/>
        <charset val="1"/>
      </rPr>
      <t>e relativa ai diversi settori disciplinari professionali.</t>
    </r>
  </si>
  <si>
    <t>VS</t>
  </si>
  <si>
    <t>Viaggi di studio</t>
  </si>
  <si>
    <t>CO</t>
  </si>
  <si>
    <t>Congressi</t>
  </si>
  <si>
    <r>
      <t xml:space="preserve">Attività formativa caratterizzante e/o </t>
    </r>
    <r>
      <rPr>
        <i/>
        <strike/>
        <sz val="11"/>
        <color indexed="8"/>
        <rFont val="Calibri"/>
        <family val="2"/>
        <charset val="1"/>
      </rPr>
      <t>metà</t>
    </r>
    <r>
      <rPr>
        <i/>
        <sz val="11"/>
        <color indexed="8"/>
        <rFont val="Calibri"/>
        <family val="2"/>
        <charset val="1"/>
      </rPr>
      <t xml:space="preserve"> </t>
    </r>
    <r>
      <rPr>
        <i/>
        <sz val="11"/>
        <color indexed="10"/>
        <rFont val="Calibri"/>
        <family val="2"/>
        <charset val="1"/>
      </rPr>
      <t>meta</t>
    </r>
    <r>
      <rPr>
        <i/>
        <sz val="11"/>
        <color indexed="8"/>
        <rFont val="Calibri"/>
        <family val="2"/>
        <charset val="1"/>
      </rPr>
      <t xml:space="preserve"> professionale relativa a più temi </t>
    </r>
    <r>
      <rPr>
        <i/>
        <strike/>
        <sz val="11"/>
        <color indexed="8"/>
        <rFont val="Calibri"/>
        <family val="2"/>
        <charset val="1"/>
      </rPr>
      <t>relativi</t>
    </r>
    <r>
      <rPr>
        <i/>
        <sz val="11"/>
        <color indexed="8"/>
        <rFont val="Calibri"/>
        <family val="2"/>
        <charset val="1"/>
      </rPr>
      <t xml:space="preserve"> </t>
    </r>
    <r>
      <rPr>
        <i/>
        <sz val="11"/>
        <color indexed="10"/>
        <rFont val="Calibri"/>
        <family val="2"/>
        <charset val="1"/>
      </rPr>
      <t>inerenti</t>
    </r>
    <r>
      <rPr>
        <i/>
        <sz val="11"/>
        <color indexed="8"/>
        <rFont val="Calibri"/>
        <family val="2"/>
        <charset val="1"/>
      </rPr>
      <t xml:space="preserve">  ai settori disciplinari professionali che prevedono anche l'esposizione e la pubblicazione di lavori inediti.</t>
    </r>
  </si>
  <si>
    <t>CV</t>
  </si>
  <si>
    <t>Convegni</t>
  </si>
  <si>
    <r>
      <t xml:space="preserve">Attività formativa caratterizzante e/o </t>
    </r>
    <r>
      <rPr>
        <i/>
        <strike/>
        <sz val="11"/>
        <color indexed="8"/>
        <rFont val="Calibri"/>
        <family val="2"/>
        <charset val="1"/>
      </rPr>
      <t>metà</t>
    </r>
    <r>
      <rPr>
        <i/>
        <sz val="11"/>
        <color indexed="8"/>
        <rFont val="Calibri"/>
        <family val="2"/>
        <charset val="1"/>
      </rPr>
      <t xml:space="preserve"> </t>
    </r>
    <r>
      <rPr>
        <i/>
        <sz val="11"/>
        <color indexed="10"/>
        <rFont val="Calibri"/>
        <family val="2"/>
        <charset val="1"/>
      </rPr>
      <t>meta</t>
    </r>
    <r>
      <rPr>
        <i/>
        <sz val="11"/>
        <color indexed="8"/>
        <rFont val="Calibri"/>
        <family val="2"/>
        <charset val="1"/>
      </rPr>
      <t xml:space="preserve"> professionale relativa a più temi </t>
    </r>
    <r>
      <rPr>
        <i/>
        <strike/>
        <sz val="11"/>
        <color indexed="8"/>
        <rFont val="Calibri"/>
        <family val="2"/>
        <charset val="1"/>
      </rPr>
      <t>relativi</t>
    </r>
    <r>
      <rPr>
        <i/>
        <sz val="11"/>
        <color indexed="8"/>
        <rFont val="Calibri"/>
        <family val="2"/>
        <charset val="1"/>
      </rPr>
      <t xml:space="preserve"> </t>
    </r>
    <r>
      <rPr>
        <i/>
        <sz val="11"/>
        <color indexed="10"/>
        <rFont val="Calibri"/>
        <family val="2"/>
        <charset val="1"/>
      </rPr>
      <t>inerenti</t>
    </r>
    <r>
      <rPr>
        <i/>
        <sz val="11"/>
        <color indexed="8"/>
        <rFont val="Calibri"/>
        <family val="2"/>
        <charset val="1"/>
      </rPr>
      <t xml:space="preserve">  ai settori disciplinari professionali o allo sviluppo, in generale, dell'attività professionale.</t>
    </r>
  </si>
  <si>
    <t>SE</t>
  </si>
  <si>
    <t>Seminari</t>
  </si>
  <si>
    <r>
      <t xml:space="preserve">Attività formativa caratterizzante e/o </t>
    </r>
    <r>
      <rPr>
        <i/>
        <strike/>
        <sz val="11"/>
        <color indexed="8"/>
        <rFont val="Calibri"/>
        <family val="2"/>
        <charset val="1"/>
      </rPr>
      <t>metà</t>
    </r>
    <r>
      <rPr>
        <i/>
        <sz val="11"/>
        <color indexed="8"/>
        <rFont val="Calibri"/>
        <family val="2"/>
        <charset val="1"/>
      </rPr>
      <t xml:space="preserve"> </t>
    </r>
    <r>
      <rPr>
        <i/>
        <sz val="11"/>
        <color indexed="10"/>
        <rFont val="Calibri"/>
        <family val="2"/>
        <charset val="1"/>
      </rPr>
      <t>meta</t>
    </r>
    <r>
      <rPr>
        <i/>
        <sz val="11"/>
        <color indexed="8"/>
        <rFont val="Calibri"/>
        <family val="2"/>
        <charset val="1"/>
      </rPr>
      <t xml:space="preserve"> professionale relativa a più temi </t>
    </r>
    <r>
      <rPr>
        <i/>
        <strike/>
        <sz val="11"/>
        <color indexed="8"/>
        <rFont val="Calibri"/>
        <family val="2"/>
        <charset val="1"/>
      </rPr>
      <t>relativi</t>
    </r>
    <r>
      <rPr>
        <i/>
        <sz val="11"/>
        <color indexed="8"/>
        <rFont val="Calibri"/>
        <family val="2"/>
        <charset val="1"/>
      </rPr>
      <t xml:space="preserve"> </t>
    </r>
    <r>
      <rPr>
        <i/>
        <sz val="11"/>
        <color indexed="10"/>
        <rFont val="Calibri"/>
        <family val="2"/>
        <charset val="1"/>
      </rPr>
      <t>inerenti</t>
    </r>
    <r>
      <rPr>
        <i/>
        <sz val="11"/>
        <color indexed="8"/>
        <rFont val="Calibri"/>
        <family val="2"/>
        <charset val="1"/>
      </rPr>
      <t xml:space="preserve">  ai settori disciplinari professionali.</t>
    </r>
  </si>
  <si>
    <t>CONTROLLO</t>
  </si>
  <si>
    <t>COMPRESI</t>
  </si>
  <si>
    <t>CORSO DI FORMAZIONE</t>
  </si>
  <si>
    <t>Tutor/moderatore</t>
  </si>
  <si>
    <t>ore docenza o unità (n°)</t>
  </si>
  <si>
    <t>Lite lunch</t>
  </si>
  <si>
    <t>Materiale didattico*</t>
  </si>
  <si>
    <t>* su pen drive</t>
  </si>
  <si>
    <t>compresa nelle spese generali</t>
  </si>
  <si>
    <t>Pubblicizzazione°</t>
  </si>
  <si>
    <t>° internet e Email</t>
  </si>
  <si>
    <t>CORSO DI AGGIORNAMENTO</t>
  </si>
  <si>
    <t>Comprese nel compenso</t>
  </si>
  <si>
    <t>CORSO DI SPECIALIZZAZIONE</t>
  </si>
  <si>
    <t>CORSO DI PERFEZIONAMENTO</t>
  </si>
  <si>
    <t>1 CFP</t>
  </si>
  <si>
    <t>LABORATORI</t>
  </si>
  <si>
    <t>Materiali di laboratorio</t>
  </si>
  <si>
    <t>GIORNATE DI STUDIO</t>
  </si>
  <si>
    <t>Relatore 5</t>
  </si>
  <si>
    <t>Relatore 6</t>
  </si>
  <si>
    <t>Tipologia: VISITE TECNICHE</t>
  </si>
  <si>
    <t>trasferimenti interni</t>
  </si>
  <si>
    <t>Tipologia: VIAGGI DI STUDIO</t>
  </si>
  <si>
    <t>Tipologia:  Convegni</t>
  </si>
  <si>
    <t>Tipologia:  Congressi /partecipazione tesi congressuali</t>
  </si>
  <si>
    <t>Seminari   /   Metaprofessionale</t>
  </si>
  <si>
    <t>GIANNI* informazioni su corso per 12 partecipanti</t>
  </si>
  <si>
    <r>
      <t xml:space="preserve">Attività formativa  caratterizzante relativa all'introduzione di una nuova prestazione professionale o attività formativa metaprofessionale relativa all'introduzione di nuovi requisiti o norme </t>
    </r>
    <r>
      <rPr>
        <i/>
        <strike/>
        <sz val="11"/>
        <color indexed="8"/>
        <rFont val="Calibri"/>
        <family val="2"/>
        <charset val="1"/>
      </rPr>
      <t xml:space="preserve"> </t>
    </r>
    <r>
      <rPr>
        <i/>
        <sz val="11"/>
        <color indexed="8"/>
        <rFont val="Calibri"/>
        <family val="2"/>
        <charset val="1"/>
      </rPr>
      <t xml:space="preserve"> </t>
    </r>
    <r>
      <rPr>
        <i/>
        <sz val="11"/>
        <color indexed="10"/>
        <rFont val="Calibri"/>
        <family val="2"/>
        <charset val="1"/>
      </rPr>
      <t>inerenti</t>
    </r>
    <r>
      <rPr>
        <i/>
        <sz val="11"/>
        <color indexed="8"/>
        <rFont val="Calibri"/>
        <family val="2"/>
        <charset val="1"/>
      </rPr>
      <t xml:space="preserve"> allo svolgimento della professione.</t>
    </r>
  </si>
  <si>
    <r>
      <t xml:space="preserve">Attività formativa  caratterizzante relativa all'aggiornamento di una  prestazione professionale o attività formativa metaprofessionale relativa all'aggiornamento dei  requisiti o norme </t>
    </r>
    <r>
      <rPr>
        <i/>
        <strike/>
        <sz val="11"/>
        <color indexed="8"/>
        <rFont val="Calibri"/>
        <family val="2"/>
        <charset val="1"/>
      </rPr>
      <t xml:space="preserve"> </t>
    </r>
    <r>
      <rPr>
        <i/>
        <sz val="11"/>
        <color indexed="8"/>
        <rFont val="Calibri"/>
        <family val="2"/>
        <charset val="1"/>
      </rPr>
      <t xml:space="preserve"> </t>
    </r>
    <r>
      <rPr>
        <i/>
        <sz val="11"/>
        <color indexed="10"/>
        <rFont val="Calibri"/>
        <family val="2"/>
        <charset val="1"/>
      </rPr>
      <t>inerenti</t>
    </r>
    <r>
      <rPr>
        <i/>
        <sz val="11"/>
        <color indexed="8"/>
        <rFont val="Calibri"/>
        <family val="2"/>
        <charset val="1"/>
      </rPr>
      <t xml:space="preserve">  allo svolgimento della professione.</t>
    </r>
  </si>
  <si>
    <r>
      <t xml:space="preserve">Attività formativa caratterizzante basata </t>
    </r>
    <r>
      <rPr>
        <i/>
        <strike/>
        <sz val="11"/>
        <color indexed="8"/>
        <rFont val="Calibri"/>
        <family val="2"/>
        <charset val="1"/>
      </rPr>
      <t xml:space="preserve"> </t>
    </r>
    <r>
      <rPr>
        <i/>
        <sz val="11"/>
        <color indexed="10"/>
        <rFont val="Calibri"/>
        <family val="2"/>
        <charset val="1"/>
      </rPr>
      <t xml:space="preserve"> su </t>
    </r>
    <r>
      <rPr>
        <i/>
        <sz val="11"/>
        <color indexed="8"/>
        <rFont val="Calibri"/>
        <family val="2"/>
        <charset val="1"/>
      </rPr>
      <t>esperienze dirette nello svolgimento dell'a</t>
    </r>
    <r>
      <rPr>
        <i/>
        <sz val="11"/>
        <color indexed="10"/>
        <rFont val="Calibri"/>
        <family val="2"/>
        <charset val="1"/>
      </rPr>
      <t>t</t>
    </r>
    <r>
      <rPr>
        <i/>
        <sz val="11"/>
        <color indexed="8"/>
        <rFont val="Calibri"/>
        <family val="2"/>
        <charset val="1"/>
      </rPr>
      <t>tività professiona</t>
    </r>
    <r>
      <rPr>
        <i/>
        <sz val="11"/>
        <color indexed="10"/>
        <rFont val="Calibri"/>
        <family val="2"/>
        <charset val="1"/>
      </rPr>
      <t>l</t>
    </r>
    <r>
      <rPr>
        <i/>
        <sz val="11"/>
        <color indexed="8"/>
        <rFont val="Calibri"/>
        <family val="2"/>
        <charset val="1"/>
      </rPr>
      <t>e relativa ai diversi settori disciplinari professionali.</t>
    </r>
  </si>
  <si>
    <t>Descrizione</t>
  </si>
  <si>
    <t>COSTI DEFINITI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</si>
</sst>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164" formatCode="#,##0.00\ ;&quot;  (&quot;#,##0.00\);&quot; - &quot;;@\ "/>
    <numFmt numFmtId="165" formatCode="#,##0\ ;&quot;  (&quot;#,##0\);&quot; - &quot;;@\ "/>
    <numFmt numFmtId="166" formatCode="&quot;₤ &quot;#,##0.00\ ;&quot;₤ (&quot;#,##0.00\);&quot;₤- &quot;;@\ "/>
    <numFmt numFmtId="167" formatCode="&quot;₤ &quot;#,##0\ ;&quot;₤ (&quot;#,##0\);&quot;₤- &quot;;@\ "/>
    <numFmt numFmtId="168" formatCode="_-&quot;€ &quot;* #,##0.00_-;&quot;-€ &quot;* #,##0.00_-;_-&quot;€ &quot;* \-??_-;_-@_-"/>
    <numFmt numFmtId="169" formatCode="_-&quot;€ &quot;* #,##0_-;&quot;-€ &quot;* #,##0_-;_-&quot;€ &quot;* \-??_-;_-@_-"/>
  </numFmts>
  <fonts count="31" x14ac:knownFonts="1">
    <font>
      <sz val="10"/>
      <name val="Arial"/>
      <family val="2"/>
    </font>
    <font>
      <b/>
      <sz val="14"/>
      <color indexed="8"/>
      <name val="Arial"/>
      <family val="2"/>
    </font>
    <font>
      <b/>
      <sz val="18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b/>
      <i/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10"/>
      <name val="Arial"/>
      <family val="2"/>
    </font>
    <font>
      <i/>
      <sz val="11"/>
      <color indexed="8"/>
      <name val="Arial"/>
      <family val="2"/>
    </font>
    <font>
      <sz val="11"/>
      <color indexed="62"/>
      <name val="Arial"/>
      <family val="2"/>
    </font>
    <font>
      <b/>
      <sz val="11"/>
      <color indexed="62"/>
      <name val="Arial"/>
      <family val="2"/>
    </font>
    <font>
      <sz val="10"/>
      <name val="Arial"/>
      <family val="2"/>
    </font>
    <font>
      <sz val="26"/>
      <name val="Arial"/>
      <family val="2"/>
    </font>
    <font>
      <sz val="24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sz val="20"/>
      <name val="Arial"/>
      <family val="2"/>
    </font>
    <font>
      <b/>
      <sz val="11"/>
      <color rgb="FFFF0000"/>
      <name val="Arial"/>
      <family val="2"/>
    </font>
    <font>
      <sz val="11"/>
      <color indexed="8"/>
      <name val="Calibri"/>
      <family val="2"/>
      <charset val="1"/>
    </font>
    <font>
      <b/>
      <sz val="16"/>
      <color indexed="8"/>
      <name val="Calibri"/>
      <family val="2"/>
      <charset val="1"/>
    </font>
    <font>
      <b/>
      <u/>
      <sz val="14"/>
      <color indexed="8"/>
      <name val="Calibri"/>
      <family val="2"/>
      <charset val="1"/>
    </font>
    <font>
      <b/>
      <u/>
      <sz val="11"/>
      <color indexed="8"/>
      <name val="Calibri"/>
      <family val="2"/>
      <charset val="1"/>
    </font>
    <font>
      <b/>
      <sz val="12"/>
      <color indexed="8"/>
      <name val="Calibri"/>
      <family val="2"/>
      <charset val="1"/>
    </font>
    <font>
      <b/>
      <sz val="11"/>
      <color indexed="8"/>
      <name val="Calibri"/>
      <family val="2"/>
      <charset val="1"/>
    </font>
    <font>
      <i/>
      <sz val="11"/>
      <color indexed="8"/>
      <name val="Calibri"/>
      <family val="2"/>
      <charset val="1"/>
    </font>
    <font>
      <i/>
      <strike/>
      <sz val="11"/>
      <color indexed="8"/>
      <name val="Calibri"/>
      <family val="2"/>
      <charset val="1"/>
    </font>
    <font>
      <i/>
      <sz val="11"/>
      <color indexed="10"/>
      <name val="Calibri"/>
      <family val="2"/>
      <charset val="1"/>
    </font>
    <font>
      <sz val="11"/>
      <color rgb="FFFF0000"/>
      <name val="Arial"/>
      <family val="2"/>
    </font>
    <font>
      <b/>
      <sz val="14"/>
      <name val="Arial"/>
      <family val="2"/>
    </font>
    <font>
      <b/>
      <sz val="16"/>
      <color rgb="FFFF0000"/>
      <name val="Arial"/>
      <family val="2"/>
    </font>
    <font>
      <sz val="1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13"/>
        <bgColor indexed="3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9" fontId="11" fillId="0" borderId="0" applyBorder="0">
      <alignment vertical="center"/>
    </xf>
    <xf numFmtId="164" fontId="11" fillId="0" borderId="0" applyBorder="0">
      <alignment vertical="center"/>
    </xf>
    <xf numFmtId="165" fontId="11" fillId="0" borderId="0" applyBorder="0">
      <alignment vertical="center"/>
    </xf>
    <xf numFmtId="166" fontId="11" fillId="0" borderId="0" applyBorder="0">
      <alignment vertical="center"/>
    </xf>
    <xf numFmtId="167" fontId="11" fillId="0" borderId="0" applyBorder="0">
      <alignment vertical="center"/>
    </xf>
    <xf numFmtId="44" fontId="11" fillId="0" borderId="0" applyFont="0" applyFill="0" applyBorder="0" applyAlignment="0" applyProtection="0"/>
    <xf numFmtId="0" fontId="18" fillId="0" borderId="0"/>
    <xf numFmtId="168" fontId="18" fillId="0" borderId="0"/>
  </cellStyleXfs>
  <cellXfs count="165">
    <xf numFmtId="0" fontId="0" fillId="0" borderId="0" xfId="0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NumberFormat="1" applyFont="1" applyBorder="1" applyAlignment="1">
      <alignment horizontal="right" vertical="center" wrapText="1"/>
    </xf>
    <xf numFmtId="0" fontId="0" fillId="0" borderId="2" xfId="0" applyNumberFormat="1" applyFont="1" applyBorder="1" applyAlignment="1">
      <alignment horizontal="right" vertical="center" wrapText="1"/>
    </xf>
    <xf numFmtId="0" fontId="1" fillId="0" borderId="3" xfId="0" applyNumberFormat="1" applyFont="1" applyBorder="1" applyAlignment="1">
      <alignment horizontal="right" vertical="center" wrapText="1"/>
    </xf>
    <xf numFmtId="0" fontId="2" fillId="0" borderId="3" xfId="0" applyNumberFormat="1" applyFont="1" applyBorder="1" applyAlignment="1">
      <alignment horizontal="right" vertical="center"/>
    </xf>
    <xf numFmtId="0" fontId="0" fillId="0" borderId="4" xfId="0" applyNumberFormat="1" applyFont="1" applyBorder="1" applyAlignment="1">
      <alignment horizontal="right" vertical="center" wrapText="1"/>
    </xf>
    <xf numFmtId="0" fontId="3" fillId="0" borderId="0" xfId="0" applyNumberFormat="1" applyFont="1" applyAlignment="1">
      <alignment horizontal="right" vertical="center" wrapText="1"/>
    </xf>
    <xf numFmtId="0" fontId="4" fillId="0" borderId="0" xfId="0" applyNumberFormat="1" applyFont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5" fillId="0" borderId="0" xfId="0" applyNumberFormat="1" applyFont="1" applyAlignment="1">
      <alignment horizontal="right" vertical="center" wrapText="1"/>
    </xf>
    <xf numFmtId="0" fontId="6" fillId="0" borderId="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2" fontId="8" fillId="0" borderId="0" xfId="0" applyNumberFormat="1" applyFont="1" applyAlignment="1">
      <alignment horizontal="right" vertical="center"/>
    </xf>
    <xf numFmtId="0" fontId="6" fillId="0" borderId="6" xfId="0" applyNumberFormat="1" applyFont="1" applyBorder="1" applyAlignment="1">
      <alignment horizontal="right" vertical="center"/>
    </xf>
    <xf numFmtId="4" fontId="6" fillId="0" borderId="6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0" fontId="6" fillId="0" borderId="7" xfId="0" applyNumberFormat="1" applyFont="1" applyBorder="1" applyAlignment="1">
      <alignment horizontal="right" vertical="center" wrapText="1"/>
    </xf>
    <xf numFmtId="0" fontId="0" fillId="0" borderId="7" xfId="0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center"/>
    </xf>
    <xf numFmtId="4" fontId="6" fillId="0" borderId="7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2" fontId="8" fillId="0" borderId="5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10" fillId="0" borderId="6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right" vertical="center"/>
    </xf>
    <xf numFmtId="4" fontId="10" fillId="0" borderId="5" xfId="0" applyNumberFormat="1" applyFont="1" applyBorder="1" applyAlignment="1">
      <alignment horizontal="right" vertical="center"/>
    </xf>
    <xf numFmtId="0" fontId="4" fillId="0" borderId="6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4" fontId="14" fillId="0" borderId="6" xfId="6" applyFont="1" applyBorder="1" applyAlignment="1">
      <alignment horizontal="right" vertical="center"/>
    </xf>
    <xf numFmtId="44" fontId="6" fillId="0" borderId="6" xfId="6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0" fontId="6" fillId="0" borderId="6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wrapText="1"/>
    </xf>
    <xf numFmtId="0" fontId="0" fillId="0" borderId="2" xfId="0" applyNumberFormat="1" applyFont="1" applyBorder="1" applyAlignment="1">
      <alignment wrapText="1"/>
    </xf>
    <xf numFmtId="0" fontId="17" fillId="0" borderId="0" xfId="0" applyFont="1">
      <alignment vertical="center"/>
    </xf>
    <xf numFmtId="0" fontId="0" fillId="0" borderId="5" xfId="0" applyNumberFormat="1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  <xf numFmtId="0" fontId="6" fillId="0" borderId="6" xfId="0" applyNumberFormat="1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center"/>
    </xf>
    <xf numFmtId="4" fontId="7" fillId="0" borderId="6" xfId="0" applyNumberFormat="1" applyFont="1" applyBorder="1" applyAlignment="1">
      <alignment horizontal="center"/>
    </xf>
    <xf numFmtId="0" fontId="0" fillId="0" borderId="6" xfId="0" applyBorder="1">
      <alignment vertical="center"/>
    </xf>
    <xf numFmtId="4" fontId="3" fillId="0" borderId="6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6" fillId="0" borderId="6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 wrapText="1"/>
    </xf>
    <xf numFmtId="0" fontId="6" fillId="0" borderId="7" xfId="0" applyNumberFormat="1" applyFont="1" applyBorder="1" applyAlignment="1">
      <alignment horizontal="center"/>
    </xf>
    <xf numFmtId="0" fontId="0" fillId="0" borderId="7" xfId="0" applyBorder="1">
      <alignment vertical="center"/>
    </xf>
    <xf numFmtId="4" fontId="7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4" fontId="9" fillId="0" borderId="6" xfId="0" applyNumberFormat="1" applyFont="1" applyBorder="1" applyAlignment="1">
      <alignment horizontal="center"/>
    </xf>
    <xf numFmtId="4" fontId="10" fillId="0" borderId="6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4" fontId="10" fillId="0" borderId="5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center"/>
    </xf>
    <xf numFmtId="0" fontId="4" fillId="0" borderId="6" xfId="0" applyNumberFormat="1" applyFont="1" applyBorder="1" applyAlignment="1">
      <alignment horizontal="center"/>
    </xf>
    <xf numFmtId="4" fontId="8" fillId="0" borderId="6" xfId="0" applyNumberFormat="1" applyFont="1" applyBorder="1" applyAlignment="1">
      <alignment horizontal="center"/>
    </xf>
    <xf numFmtId="0" fontId="18" fillId="0" borderId="0" xfId="7" applyAlignment="1">
      <alignment vertical="center"/>
    </xf>
    <xf numFmtId="168" fontId="18" fillId="0" borderId="10" xfId="6" applyNumberFormat="1" applyFont="1" applyFill="1" applyBorder="1" applyAlignment="1" applyProtection="1">
      <alignment horizontal="center" vertical="center"/>
    </xf>
    <xf numFmtId="0" fontId="18" fillId="0" borderId="11" xfId="7" applyBorder="1" applyAlignment="1">
      <alignment vertical="center"/>
    </xf>
    <xf numFmtId="0" fontId="23" fillId="0" borderId="15" xfId="7" applyFont="1" applyBorder="1" applyAlignment="1">
      <alignment horizontal="center" vertical="center"/>
    </xf>
    <xf numFmtId="0" fontId="24" fillId="0" borderId="16" xfId="7" applyFont="1" applyBorder="1" applyAlignment="1">
      <alignment horizontal="center" vertical="center" wrapText="1"/>
    </xf>
    <xf numFmtId="168" fontId="18" fillId="0" borderId="17" xfId="6" applyNumberFormat="1" applyFont="1" applyFill="1" applyBorder="1" applyAlignment="1" applyProtection="1">
      <alignment horizontal="center" vertical="center"/>
    </xf>
    <xf numFmtId="168" fontId="18" fillId="0" borderId="18" xfId="6" applyNumberFormat="1" applyFont="1" applyFill="1" applyBorder="1" applyAlignment="1" applyProtection="1">
      <alignment vertical="center"/>
    </xf>
    <xf numFmtId="168" fontId="18" fillId="3" borderId="14" xfId="6" applyNumberFormat="1" applyFont="1" applyFill="1" applyBorder="1" applyAlignment="1" applyProtection="1">
      <alignment horizontal="center" vertical="center"/>
    </xf>
    <xf numFmtId="168" fontId="18" fillId="3" borderId="15" xfId="6" applyNumberFormat="1" applyFont="1" applyFill="1" applyBorder="1" applyAlignment="1" applyProtection="1">
      <alignment vertical="center"/>
    </xf>
    <xf numFmtId="168" fontId="18" fillId="3" borderId="15" xfId="6" applyNumberFormat="1" applyFont="1" applyFill="1" applyBorder="1" applyAlignment="1" applyProtection="1">
      <alignment horizontal="center" vertical="center"/>
    </xf>
    <xf numFmtId="168" fontId="18" fillId="3" borderId="15" xfId="8" applyFont="1" applyFill="1" applyBorder="1" applyAlignment="1" applyProtection="1">
      <alignment horizontal="center" vertical="center"/>
    </xf>
    <xf numFmtId="168" fontId="18" fillId="3" borderId="15" xfId="8" applyFont="1" applyFill="1" applyBorder="1" applyAlignment="1" applyProtection="1">
      <alignment vertical="center"/>
    </xf>
    <xf numFmtId="168" fontId="18" fillId="0" borderId="19" xfId="6" applyNumberFormat="1" applyFont="1" applyFill="1" applyBorder="1" applyAlignment="1" applyProtection="1">
      <alignment horizontal="center" vertical="center"/>
    </xf>
    <xf numFmtId="168" fontId="18" fillId="0" borderId="20" xfId="6" applyNumberFormat="1" applyFont="1" applyFill="1" applyBorder="1" applyAlignment="1" applyProtection="1">
      <alignment vertical="center"/>
    </xf>
    <xf numFmtId="168" fontId="18" fillId="0" borderId="12" xfId="6" applyNumberFormat="1" applyFont="1" applyFill="1" applyBorder="1" applyAlignment="1" applyProtection="1">
      <alignment horizontal="center" vertical="center"/>
    </xf>
    <xf numFmtId="168" fontId="18" fillId="0" borderId="13" xfId="6" applyNumberFormat="1" applyFont="1" applyFill="1" applyBorder="1" applyAlignment="1" applyProtection="1">
      <alignment vertical="center"/>
    </xf>
    <xf numFmtId="168" fontId="18" fillId="0" borderId="21" xfId="6" applyNumberFormat="1" applyFont="1" applyFill="1" applyBorder="1" applyAlignment="1" applyProtection="1">
      <alignment horizontal="center" vertical="center"/>
    </xf>
    <xf numFmtId="168" fontId="18" fillId="0" borderId="22" xfId="6" applyNumberFormat="1" applyFont="1" applyFill="1" applyBorder="1" applyAlignment="1" applyProtection="1">
      <alignment vertical="center"/>
    </xf>
    <xf numFmtId="0" fontId="18" fillId="0" borderId="0" xfId="7" applyFont="1" applyAlignment="1">
      <alignment vertical="center"/>
    </xf>
    <xf numFmtId="168" fontId="18" fillId="0" borderId="0" xfId="6" applyNumberFormat="1" applyFont="1" applyFill="1" applyBorder="1" applyAlignment="1" applyProtection="1">
      <alignment horizontal="center" vertical="center"/>
    </xf>
    <xf numFmtId="169" fontId="18" fillId="0" borderId="17" xfId="6" applyNumberFormat="1" applyFont="1" applyFill="1" applyBorder="1" applyAlignment="1" applyProtection="1">
      <alignment horizontal="center" vertical="center"/>
    </xf>
    <xf numFmtId="0" fontId="27" fillId="0" borderId="6" xfId="0" applyNumberFormat="1" applyFont="1" applyBorder="1" applyAlignment="1">
      <alignment horizontal="center"/>
    </xf>
    <xf numFmtId="0" fontId="27" fillId="0" borderId="6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center"/>
    </xf>
    <xf numFmtId="0" fontId="0" fillId="0" borderId="0" xfId="0" applyBorder="1">
      <alignment vertical="center"/>
    </xf>
    <xf numFmtId="4" fontId="7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0" fillId="0" borderId="26" xfId="0" applyBorder="1">
      <alignment vertical="center"/>
    </xf>
    <xf numFmtId="0" fontId="0" fillId="0" borderId="26" xfId="0" applyBorder="1" applyAlignment="1">
      <alignment horizontal="center" vertical="center"/>
    </xf>
    <xf numFmtId="4" fontId="3" fillId="0" borderId="26" xfId="0" applyNumberFormat="1" applyFont="1" applyBorder="1" applyAlignment="1">
      <alignment horizontal="center"/>
    </xf>
    <xf numFmtId="2" fontId="8" fillId="0" borderId="26" xfId="0" applyNumberFormat="1" applyFont="1" applyBorder="1" applyAlignment="1">
      <alignment horizontal="center"/>
    </xf>
    <xf numFmtId="4" fontId="6" fillId="0" borderId="26" xfId="0" applyNumberFormat="1" applyFont="1" applyBorder="1" applyAlignment="1">
      <alignment horizontal="center"/>
    </xf>
    <xf numFmtId="0" fontId="6" fillId="0" borderId="26" xfId="0" applyNumberFormat="1" applyFont="1" applyBorder="1" applyAlignment="1">
      <alignment horizontal="center" wrapText="1"/>
    </xf>
    <xf numFmtId="0" fontId="27" fillId="0" borderId="26" xfId="0" applyNumberFormat="1" applyFont="1" applyBorder="1" applyAlignment="1">
      <alignment horizontal="center"/>
    </xf>
    <xf numFmtId="4" fontId="7" fillId="0" borderId="26" xfId="0" applyNumberFormat="1" applyFont="1" applyBorder="1" applyAlignment="1">
      <alignment horizontal="center"/>
    </xf>
    <xf numFmtId="0" fontId="6" fillId="0" borderId="26" xfId="0" applyNumberFormat="1" applyFont="1" applyBorder="1" applyAlignment="1">
      <alignment horizontal="center"/>
    </xf>
    <xf numFmtId="0" fontId="27" fillId="0" borderId="26" xfId="0" applyFont="1" applyBorder="1" applyAlignment="1">
      <alignment horizontal="center" vertical="center"/>
    </xf>
    <xf numFmtId="0" fontId="2" fillId="0" borderId="29" xfId="0" applyNumberFormat="1" applyFont="1" applyBorder="1" applyAlignment="1">
      <alignment horizontal="center" vertical="center"/>
    </xf>
    <xf numFmtId="0" fontId="28" fillId="0" borderId="23" xfId="0" applyNumberFormat="1" applyFont="1" applyBorder="1" applyAlignment="1">
      <alignment vertical="center" wrapText="1"/>
    </xf>
    <xf numFmtId="0" fontId="29" fillId="0" borderId="0" xfId="0" applyFont="1">
      <alignment vertical="center"/>
    </xf>
    <xf numFmtId="0" fontId="30" fillId="0" borderId="0" xfId="0" applyFont="1" applyAlignment="1">
      <alignment vertical="center"/>
    </xf>
    <xf numFmtId="168" fontId="22" fillId="2" borderId="31" xfId="6" applyNumberFormat="1" applyFont="1" applyFill="1" applyBorder="1" applyAlignment="1" applyProtection="1">
      <alignment horizontal="center" vertical="center"/>
    </xf>
    <xf numFmtId="168" fontId="22" fillId="2" borderId="32" xfId="6" applyNumberFormat="1" applyFont="1" applyFill="1" applyBorder="1" applyAlignment="1" applyProtection="1">
      <alignment horizontal="center" vertical="center"/>
    </xf>
    <xf numFmtId="168" fontId="22" fillId="2" borderId="33" xfId="6" applyNumberFormat="1" applyFont="1" applyFill="1" applyBorder="1" applyAlignment="1" applyProtection="1">
      <alignment horizontal="center" vertical="center"/>
    </xf>
    <xf numFmtId="168" fontId="22" fillId="2" borderId="34" xfId="6" applyNumberFormat="1" applyFont="1" applyFill="1" applyBorder="1" applyAlignment="1" applyProtection="1">
      <alignment horizontal="center" vertical="center"/>
    </xf>
    <xf numFmtId="168" fontId="21" fillId="0" borderId="26" xfId="6" applyNumberFormat="1" applyFont="1" applyFill="1" applyBorder="1" applyAlignment="1" applyProtection="1">
      <alignment horizontal="center" vertical="center"/>
    </xf>
    <xf numFmtId="0" fontId="21" fillId="0" borderId="26" xfId="7" applyFont="1" applyBorder="1" applyAlignment="1">
      <alignment horizontal="center" vertical="center"/>
    </xf>
    <xf numFmtId="168" fontId="18" fillId="0" borderId="5" xfId="6" applyNumberFormat="1" applyFont="1" applyFill="1" applyBorder="1" applyAlignment="1" applyProtection="1">
      <alignment horizontal="center" vertical="center"/>
    </xf>
    <xf numFmtId="168" fontId="21" fillId="0" borderId="35" xfId="6" applyNumberFormat="1" applyFont="1" applyFill="1" applyBorder="1" applyAlignment="1" applyProtection="1">
      <alignment horizontal="center" vertical="center"/>
    </xf>
    <xf numFmtId="168" fontId="22" fillId="2" borderId="36" xfId="6" applyNumberFormat="1" applyFont="1" applyFill="1" applyBorder="1" applyAlignment="1" applyProtection="1">
      <alignment horizontal="center" vertical="center"/>
    </xf>
    <xf numFmtId="0" fontId="23" fillId="0" borderId="34" xfId="7" applyFont="1" applyBorder="1" applyAlignment="1">
      <alignment horizontal="center" vertical="center"/>
    </xf>
    <xf numFmtId="0" fontId="24" fillId="0" borderId="30" xfId="7" applyFont="1" applyBorder="1" applyAlignment="1">
      <alignment horizontal="center" vertical="center" wrapText="1"/>
    </xf>
    <xf numFmtId="0" fontId="22" fillId="2" borderId="37" xfId="7" applyFont="1" applyFill="1" applyBorder="1" applyAlignment="1">
      <alignment horizontal="center" vertical="center"/>
    </xf>
    <xf numFmtId="0" fontId="0" fillId="0" borderId="40" xfId="0" applyBorder="1">
      <alignment vertical="center"/>
    </xf>
    <xf numFmtId="0" fontId="0" fillId="0" borderId="42" xfId="0" applyBorder="1">
      <alignment vertical="center"/>
    </xf>
    <xf numFmtId="0" fontId="22" fillId="2" borderId="38" xfId="7" applyFont="1" applyFill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43" xfId="0" applyBorder="1">
      <alignment vertical="center"/>
    </xf>
    <xf numFmtId="0" fontId="22" fillId="2" borderId="39" xfId="7" applyFont="1" applyFill="1" applyBorder="1" applyAlignment="1">
      <alignment horizontal="center" vertical="center"/>
    </xf>
    <xf numFmtId="0" fontId="0" fillId="0" borderId="41" xfId="0" applyBorder="1">
      <alignment vertical="center"/>
    </xf>
    <xf numFmtId="0" fontId="0" fillId="0" borderId="44" xfId="0" applyBorder="1">
      <alignment vertical="center"/>
    </xf>
    <xf numFmtId="168" fontId="19" fillId="0" borderId="26" xfId="6" applyNumberFormat="1" applyFont="1" applyFill="1" applyBorder="1" applyAlignment="1" applyProtection="1">
      <alignment horizontal="center" vertical="center"/>
    </xf>
    <xf numFmtId="168" fontId="20" fillId="0" borderId="26" xfId="6" applyNumberFormat="1" applyFont="1" applyFill="1" applyBorder="1" applyAlignment="1" applyProtection="1">
      <alignment horizontal="center" vertical="center"/>
    </xf>
    <xf numFmtId="168" fontId="19" fillId="0" borderId="35" xfId="6" applyNumberFormat="1" applyFont="1" applyFill="1" applyBorder="1" applyAlignment="1" applyProtection="1">
      <alignment horizontal="center" vertical="center"/>
    </xf>
    <xf numFmtId="0" fontId="19" fillId="0" borderId="26" xfId="7" applyFont="1" applyBorder="1" applyAlignment="1">
      <alignment horizontal="center" vertical="center" wrapText="1"/>
    </xf>
    <xf numFmtId="0" fontId="19" fillId="0" borderId="26" xfId="7" applyFont="1" applyBorder="1" applyAlignment="1">
      <alignment horizontal="center" vertical="center"/>
    </xf>
    <xf numFmtId="168" fontId="20" fillId="0" borderId="35" xfId="6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Border="1" applyAlignment="1">
      <alignment horizontal="center"/>
    </xf>
    <xf numFmtId="4" fontId="6" fillId="0" borderId="26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 wrapText="1"/>
    </xf>
    <xf numFmtId="0" fontId="1" fillId="0" borderId="25" xfId="0" applyNumberFormat="1" applyFont="1" applyBorder="1" applyAlignment="1">
      <alignment horizontal="center" vertical="center" wrapText="1"/>
    </xf>
    <xf numFmtId="0" fontId="2" fillId="0" borderId="27" xfId="0" applyNumberFormat="1" applyFont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0" fontId="6" fillId="0" borderId="26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13" fillId="0" borderId="0" xfId="0" applyNumberFormat="1" applyFont="1" applyBorder="1" applyAlignment="1">
      <alignment horizontal="right" vertical="center" wrapText="1"/>
    </xf>
    <xf numFmtId="2" fontId="16" fillId="0" borderId="9" xfId="0" applyNumberFormat="1" applyFont="1" applyBorder="1" applyAlignment="1">
      <alignment horizontal="center" vertical="center"/>
    </xf>
    <xf numFmtId="2" fontId="16" fillId="0" borderId="0" xfId="0" applyNumberFormat="1" applyFont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</cellXfs>
  <cellStyles count="9">
    <cellStyle name="Comma" xfId="4"/>
    <cellStyle name="Comma [0]" xfId="5"/>
    <cellStyle name="Currency" xfId="2"/>
    <cellStyle name="Currency [0]" xfId="3"/>
    <cellStyle name="Excel Built-in Normal" xfId="7"/>
    <cellStyle name="Normale" xfId="0" builtinId="0"/>
    <cellStyle name="Percent" xfId="1"/>
    <cellStyle name="Valuta" xfId="6" builtinId="4"/>
    <cellStyle name="Valuta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topLeftCell="A7" zoomScale="75" zoomScaleNormal="75" workbookViewId="0">
      <selection activeCell="X7" sqref="X7"/>
    </sheetView>
  </sheetViews>
  <sheetFormatPr defaultColWidth="9.140625" defaultRowHeight="15" x14ac:dyDescent="0.2"/>
  <cols>
    <col min="1" max="1" width="9.140625" style="82"/>
    <col min="2" max="2" width="27.42578125" style="82" customWidth="1"/>
    <col min="3" max="3" width="68.28515625" style="82" customWidth="1"/>
    <col min="4" max="4" width="12.7109375" style="101" hidden="1" customWidth="1"/>
    <col min="5" max="11" width="12.7109375" style="82" hidden="1" customWidth="1"/>
    <col min="12" max="12" width="12.7109375" style="101" hidden="1" customWidth="1"/>
    <col min="13" max="13" width="12.7109375" style="82" hidden="1" customWidth="1"/>
    <col min="14" max="14" width="12.7109375" style="101" customWidth="1"/>
    <col min="15" max="15" width="12.7109375" style="82" customWidth="1"/>
    <col min="16" max="255" width="9.140625" style="82"/>
    <col min="256" max="256" width="33.7109375" style="82" customWidth="1"/>
    <col min="257" max="257" width="51.85546875" style="82" customWidth="1"/>
    <col min="258" max="267" width="12.7109375" style="82" customWidth="1"/>
    <col min="268" max="511" width="9.140625" style="82"/>
    <col min="512" max="512" width="33.7109375" style="82" customWidth="1"/>
    <col min="513" max="513" width="51.85546875" style="82" customWidth="1"/>
    <col min="514" max="523" width="12.7109375" style="82" customWidth="1"/>
    <col min="524" max="767" width="9.140625" style="82"/>
    <col min="768" max="768" width="33.7109375" style="82" customWidth="1"/>
    <col min="769" max="769" width="51.85546875" style="82" customWidth="1"/>
    <col min="770" max="779" width="12.7109375" style="82" customWidth="1"/>
    <col min="780" max="1023" width="9.140625" style="82"/>
    <col min="1024" max="1024" width="33.7109375" style="82" customWidth="1"/>
    <col min="1025" max="1025" width="51.85546875" style="82" customWidth="1"/>
    <col min="1026" max="1035" width="12.7109375" style="82" customWidth="1"/>
    <col min="1036" max="1279" width="9.140625" style="82"/>
    <col min="1280" max="1280" width="33.7109375" style="82" customWidth="1"/>
    <col min="1281" max="1281" width="51.85546875" style="82" customWidth="1"/>
    <col min="1282" max="1291" width="12.7109375" style="82" customWidth="1"/>
    <col min="1292" max="1535" width="9.140625" style="82"/>
    <col min="1536" max="1536" width="33.7109375" style="82" customWidth="1"/>
    <col min="1537" max="1537" width="51.85546875" style="82" customWidth="1"/>
    <col min="1538" max="1547" width="12.7109375" style="82" customWidth="1"/>
    <col min="1548" max="1791" width="9.140625" style="82"/>
    <col min="1792" max="1792" width="33.7109375" style="82" customWidth="1"/>
    <col min="1793" max="1793" width="51.85546875" style="82" customWidth="1"/>
    <col min="1794" max="1803" width="12.7109375" style="82" customWidth="1"/>
    <col min="1804" max="2047" width="9.140625" style="82"/>
    <col min="2048" max="2048" width="33.7109375" style="82" customWidth="1"/>
    <col min="2049" max="2049" width="51.85546875" style="82" customWidth="1"/>
    <col min="2050" max="2059" width="12.7109375" style="82" customWidth="1"/>
    <col min="2060" max="2303" width="9.140625" style="82"/>
    <col min="2304" max="2304" width="33.7109375" style="82" customWidth="1"/>
    <col min="2305" max="2305" width="51.85546875" style="82" customWidth="1"/>
    <col min="2306" max="2315" width="12.7109375" style="82" customWidth="1"/>
    <col min="2316" max="2559" width="9.140625" style="82"/>
    <col min="2560" max="2560" width="33.7109375" style="82" customWidth="1"/>
    <col min="2561" max="2561" width="51.85546875" style="82" customWidth="1"/>
    <col min="2562" max="2571" width="12.7109375" style="82" customWidth="1"/>
    <col min="2572" max="2815" width="9.140625" style="82"/>
    <col min="2816" max="2816" width="33.7109375" style="82" customWidth="1"/>
    <col min="2817" max="2817" width="51.85546875" style="82" customWidth="1"/>
    <col min="2818" max="2827" width="12.7109375" style="82" customWidth="1"/>
    <col min="2828" max="3071" width="9.140625" style="82"/>
    <col min="3072" max="3072" width="33.7109375" style="82" customWidth="1"/>
    <col min="3073" max="3073" width="51.85546875" style="82" customWidth="1"/>
    <col min="3074" max="3083" width="12.7109375" style="82" customWidth="1"/>
    <col min="3084" max="3327" width="9.140625" style="82"/>
    <col min="3328" max="3328" width="33.7109375" style="82" customWidth="1"/>
    <col min="3329" max="3329" width="51.85546875" style="82" customWidth="1"/>
    <col min="3330" max="3339" width="12.7109375" style="82" customWidth="1"/>
    <col min="3340" max="3583" width="9.140625" style="82"/>
    <col min="3584" max="3584" width="33.7109375" style="82" customWidth="1"/>
    <col min="3585" max="3585" width="51.85546875" style="82" customWidth="1"/>
    <col min="3586" max="3595" width="12.7109375" style="82" customWidth="1"/>
    <col min="3596" max="3839" width="9.140625" style="82"/>
    <col min="3840" max="3840" width="33.7109375" style="82" customWidth="1"/>
    <col min="3841" max="3841" width="51.85546875" style="82" customWidth="1"/>
    <col min="3842" max="3851" width="12.7109375" style="82" customWidth="1"/>
    <col min="3852" max="4095" width="9.140625" style="82"/>
    <col min="4096" max="4096" width="33.7109375" style="82" customWidth="1"/>
    <col min="4097" max="4097" width="51.85546875" style="82" customWidth="1"/>
    <col min="4098" max="4107" width="12.7109375" style="82" customWidth="1"/>
    <col min="4108" max="4351" width="9.140625" style="82"/>
    <col min="4352" max="4352" width="33.7109375" style="82" customWidth="1"/>
    <col min="4353" max="4353" width="51.85546875" style="82" customWidth="1"/>
    <col min="4354" max="4363" width="12.7109375" style="82" customWidth="1"/>
    <col min="4364" max="4607" width="9.140625" style="82"/>
    <col min="4608" max="4608" width="33.7109375" style="82" customWidth="1"/>
    <col min="4609" max="4609" width="51.85546875" style="82" customWidth="1"/>
    <col min="4610" max="4619" width="12.7109375" style="82" customWidth="1"/>
    <col min="4620" max="4863" width="9.140625" style="82"/>
    <col min="4864" max="4864" width="33.7109375" style="82" customWidth="1"/>
    <col min="4865" max="4865" width="51.85546875" style="82" customWidth="1"/>
    <col min="4866" max="4875" width="12.7109375" style="82" customWidth="1"/>
    <col min="4876" max="5119" width="9.140625" style="82"/>
    <col min="5120" max="5120" width="33.7109375" style="82" customWidth="1"/>
    <col min="5121" max="5121" width="51.85546875" style="82" customWidth="1"/>
    <col min="5122" max="5131" width="12.7109375" style="82" customWidth="1"/>
    <col min="5132" max="5375" width="9.140625" style="82"/>
    <col min="5376" max="5376" width="33.7109375" style="82" customWidth="1"/>
    <col min="5377" max="5377" width="51.85546875" style="82" customWidth="1"/>
    <col min="5378" max="5387" width="12.7109375" style="82" customWidth="1"/>
    <col min="5388" max="5631" width="9.140625" style="82"/>
    <col min="5632" max="5632" width="33.7109375" style="82" customWidth="1"/>
    <col min="5633" max="5633" width="51.85546875" style="82" customWidth="1"/>
    <col min="5634" max="5643" width="12.7109375" style="82" customWidth="1"/>
    <col min="5644" max="5887" width="9.140625" style="82"/>
    <col min="5888" max="5888" width="33.7109375" style="82" customWidth="1"/>
    <col min="5889" max="5889" width="51.85546875" style="82" customWidth="1"/>
    <col min="5890" max="5899" width="12.7109375" style="82" customWidth="1"/>
    <col min="5900" max="6143" width="9.140625" style="82"/>
    <col min="6144" max="6144" width="33.7109375" style="82" customWidth="1"/>
    <col min="6145" max="6145" width="51.85546875" style="82" customWidth="1"/>
    <col min="6146" max="6155" width="12.7109375" style="82" customWidth="1"/>
    <col min="6156" max="6399" width="9.140625" style="82"/>
    <col min="6400" max="6400" width="33.7109375" style="82" customWidth="1"/>
    <col min="6401" max="6401" width="51.85546875" style="82" customWidth="1"/>
    <col min="6402" max="6411" width="12.7109375" style="82" customWidth="1"/>
    <col min="6412" max="6655" width="9.140625" style="82"/>
    <col min="6656" max="6656" width="33.7109375" style="82" customWidth="1"/>
    <col min="6657" max="6657" width="51.85546875" style="82" customWidth="1"/>
    <col min="6658" max="6667" width="12.7109375" style="82" customWidth="1"/>
    <col min="6668" max="6911" width="9.140625" style="82"/>
    <col min="6912" max="6912" width="33.7109375" style="82" customWidth="1"/>
    <col min="6913" max="6913" width="51.85546875" style="82" customWidth="1"/>
    <col min="6914" max="6923" width="12.7109375" style="82" customWidth="1"/>
    <col min="6924" max="7167" width="9.140625" style="82"/>
    <col min="7168" max="7168" width="33.7109375" style="82" customWidth="1"/>
    <col min="7169" max="7169" width="51.85546875" style="82" customWidth="1"/>
    <col min="7170" max="7179" width="12.7109375" style="82" customWidth="1"/>
    <col min="7180" max="7423" width="9.140625" style="82"/>
    <col min="7424" max="7424" width="33.7109375" style="82" customWidth="1"/>
    <col min="7425" max="7425" width="51.85546875" style="82" customWidth="1"/>
    <col min="7426" max="7435" width="12.7109375" style="82" customWidth="1"/>
    <col min="7436" max="7679" width="9.140625" style="82"/>
    <col min="7680" max="7680" width="33.7109375" style="82" customWidth="1"/>
    <col min="7681" max="7681" width="51.85546875" style="82" customWidth="1"/>
    <col min="7682" max="7691" width="12.7109375" style="82" customWidth="1"/>
    <col min="7692" max="7935" width="9.140625" style="82"/>
    <col min="7936" max="7936" width="33.7109375" style="82" customWidth="1"/>
    <col min="7937" max="7937" width="51.85546875" style="82" customWidth="1"/>
    <col min="7938" max="7947" width="12.7109375" style="82" customWidth="1"/>
    <col min="7948" max="8191" width="9.140625" style="82"/>
    <col min="8192" max="8192" width="33.7109375" style="82" customWidth="1"/>
    <col min="8193" max="8193" width="51.85546875" style="82" customWidth="1"/>
    <col min="8194" max="8203" width="12.7109375" style="82" customWidth="1"/>
    <col min="8204" max="8447" width="9.140625" style="82"/>
    <col min="8448" max="8448" width="33.7109375" style="82" customWidth="1"/>
    <col min="8449" max="8449" width="51.85546875" style="82" customWidth="1"/>
    <col min="8450" max="8459" width="12.7109375" style="82" customWidth="1"/>
    <col min="8460" max="8703" width="9.140625" style="82"/>
    <col min="8704" max="8704" width="33.7109375" style="82" customWidth="1"/>
    <col min="8705" max="8705" width="51.85546875" style="82" customWidth="1"/>
    <col min="8706" max="8715" width="12.7109375" style="82" customWidth="1"/>
    <col min="8716" max="8959" width="9.140625" style="82"/>
    <col min="8960" max="8960" width="33.7109375" style="82" customWidth="1"/>
    <col min="8961" max="8961" width="51.85546875" style="82" customWidth="1"/>
    <col min="8962" max="8971" width="12.7109375" style="82" customWidth="1"/>
    <col min="8972" max="9215" width="9.140625" style="82"/>
    <col min="9216" max="9216" width="33.7109375" style="82" customWidth="1"/>
    <col min="9217" max="9217" width="51.85546875" style="82" customWidth="1"/>
    <col min="9218" max="9227" width="12.7109375" style="82" customWidth="1"/>
    <col min="9228" max="9471" width="9.140625" style="82"/>
    <col min="9472" max="9472" width="33.7109375" style="82" customWidth="1"/>
    <col min="9473" max="9473" width="51.85546875" style="82" customWidth="1"/>
    <col min="9474" max="9483" width="12.7109375" style="82" customWidth="1"/>
    <col min="9484" max="9727" width="9.140625" style="82"/>
    <col min="9728" max="9728" width="33.7109375" style="82" customWidth="1"/>
    <col min="9729" max="9729" width="51.85546875" style="82" customWidth="1"/>
    <col min="9730" max="9739" width="12.7109375" style="82" customWidth="1"/>
    <col min="9740" max="9983" width="9.140625" style="82"/>
    <col min="9984" max="9984" width="33.7109375" style="82" customWidth="1"/>
    <col min="9985" max="9985" width="51.85546875" style="82" customWidth="1"/>
    <col min="9986" max="9995" width="12.7109375" style="82" customWidth="1"/>
    <col min="9996" max="10239" width="9.140625" style="82"/>
    <col min="10240" max="10240" width="33.7109375" style="82" customWidth="1"/>
    <col min="10241" max="10241" width="51.85546875" style="82" customWidth="1"/>
    <col min="10242" max="10251" width="12.7109375" style="82" customWidth="1"/>
    <col min="10252" max="10495" width="9.140625" style="82"/>
    <col min="10496" max="10496" width="33.7109375" style="82" customWidth="1"/>
    <col min="10497" max="10497" width="51.85546875" style="82" customWidth="1"/>
    <col min="10498" max="10507" width="12.7109375" style="82" customWidth="1"/>
    <col min="10508" max="10751" width="9.140625" style="82"/>
    <col min="10752" max="10752" width="33.7109375" style="82" customWidth="1"/>
    <col min="10753" max="10753" width="51.85546875" style="82" customWidth="1"/>
    <col min="10754" max="10763" width="12.7109375" style="82" customWidth="1"/>
    <col min="10764" max="11007" width="9.140625" style="82"/>
    <col min="11008" max="11008" width="33.7109375" style="82" customWidth="1"/>
    <col min="11009" max="11009" width="51.85546875" style="82" customWidth="1"/>
    <col min="11010" max="11019" width="12.7109375" style="82" customWidth="1"/>
    <col min="11020" max="11263" width="9.140625" style="82"/>
    <col min="11264" max="11264" width="33.7109375" style="82" customWidth="1"/>
    <col min="11265" max="11265" width="51.85546875" style="82" customWidth="1"/>
    <col min="11266" max="11275" width="12.7109375" style="82" customWidth="1"/>
    <col min="11276" max="11519" width="9.140625" style="82"/>
    <col min="11520" max="11520" width="33.7109375" style="82" customWidth="1"/>
    <col min="11521" max="11521" width="51.85546875" style="82" customWidth="1"/>
    <col min="11522" max="11531" width="12.7109375" style="82" customWidth="1"/>
    <col min="11532" max="11775" width="9.140625" style="82"/>
    <col min="11776" max="11776" width="33.7109375" style="82" customWidth="1"/>
    <col min="11777" max="11777" width="51.85546875" style="82" customWidth="1"/>
    <col min="11778" max="11787" width="12.7109375" style="82" customWidth="1"/>
    <col min="11788" max="12031" width="9.140625" style="82"/>
    <col min="12032" max="12032" width="33.7109375" style="82" customWidth="1"/>
    <col min="12033" max="12033" width="51.85546875" style="82" customWidth="1"/>
    <col min="12034" max="12043" width="12.7109375" style="82" customWidth="1"/>
    <col min="12044" max="12287" width="9.140625" style="82"/>
    <col min="12288" max="12288" width="33.7109375" style="82" customWidth="1"/>
    <col min="12289" max="12289" width="51.85546875" style="82" customWidth="1"/>
    <col min="12290" max="12299" width="12.7109375" style="82" customWidth="1"/>
    <col min="12300" max="12543" width="9.140625" style="82"/>
    <col min="12544" max="12544" width="33.7109375" style="82" customWidth="1"/>
    <col min="12545" max="12545" width="51.85546875" style="82" customWidth="1"/>
    <col min="12546" max="12555" width="12.7109375" style="82" customWidth="1"/>
    <col min="12556" max="12799" width="9.140625" style="82"/>
    <col min="12800" max="12800" width="33.7109375" style="82" customWidth="1"/>
    <col min="12801" max="12801" width="51.85546875" style="82" customWidth="1"/>
    <col min="12802" max="12811" width="12.7109375" style="82" customWidth="1"/>
    <col min="12812" max="13055" width="9.140625" style="82"/>
    <col min="13056" max="13056" width="33.7109375" style="82" customWidth="1"/>
    <col min="13057" max="13057" width="51.85546875" style="82" customWidth="1"/>
    <col min="13058" max="13067" width="12.7109375" style="82" customWidth="1"/>
    <col min="13068" max="13311" width="9.140625" style="82"/>
    <col min="13312" max="13312" width="33.7109375" style="82" customWidth="1"/>
    <col min="13313" max="13313" width="51.85546875" style="82" customWidth="1"/>
    <col min="13314" max="13323" width="12.7109375" style="82" customWidth="1"/>
    <col min="13324" max="13567" width="9.140625" style="82"/>
    <col min="13568" max="13568" width="33.7109375" style="82" customWidth="1"/>
    <col min="13569" max="13569" width="51.85546875" style="82" customWidth="1"/>
    <col min="13570" max="13579" width="12.7109375" style="82" customWidth="1"/>
    <col min="13580" max="13823" width="9.140625" style="82"/>
    <col min="13824" max="13824" width="33.7109375" style="82" customWidth="1"/>
    <col min="13825" max="13825" width="51.85546875" style="82" customWidth="1"/>
    <col min="13826" max="13835" width="12.7109375" style="82" customWidth="1"/>
    <col min="13836" max="14079" width="9.140625" style="82"/>
    <col min="14080" max="14080" width="33.7109375" style="82" customWidth="1"/>
    <col min="14081" max="14081" width="51.85546875" style="82" customWidth="1"/>
    <col min="14082" max="14091" width="12.7109375" style="82" customWidth="1"/>
    <col min="14092" max="14335" width="9.140625" style="82"/>
    <col min="14336" max="14336" width="33.7109375" style="82" customWidth="1"/>
    <col min="14337" max="14337" width="51.85546875" style="82" customWidth="1"/>
    <col min="14338" max="14347" width="12.7109375" style="82" customWidth="1"/>
    <col min="14348" max="14591" width="9.140625" style="82"/>
    <col min="14592" max="14592" width="33.7109375" style="82" customWidth="1"/>
    <col min="14593" max="14593" width="51.85546875" style="82" customWidth="1"/>
    <col min="14594" max="14603" width="12.7109375" style="82" customWidth="1"/>
    <col min="14604" max="14847" width="9.140625" style="82"/>
    <col min="14848" max="14848" width="33.7109375" style="82" customWidth="1"/>
    <col min="14849" max="14849" width="51.85546875" style="82" customWidth="1"/>
    <col min="14850" max="14859" width="12.7109375" style="82" customWidth="1"/>
    <col min="14860" max="15103" width="9.140625" style="82"/>
    <col min="15104" max="15104" width="33.7109375" style="82" customWidth="1"/>
    <col min="15105" max="15105" width="51.85546875" style="82" customWidth="1"/>
    <col min="15106" max="15115" width="12.7109375" style="82" customWidth="1"/>
    <col min="15116" max="15359" width="9.140625" style="82"/>
    <col min="15360" max="15360" width="33.7109375" style="82" customWidth="1"/>
    <col min="15361" max="15361" width="51.85546875" style="82" customWidth="1"/>
    <col min="15362" max="15371" width="12.7109375" style="82" customWidth="1"/>
    <col min="15372" max="15615" width="9.140625" style="82"/>
    <col min="15616" max="15616" width="33.7109375" style="82" customWidth="1"/>
    <col min="15617" max="15617" width="51.85546875" style="82" customWidth="1"/>
    <col min="15618" max="15627" width="12.7109375" style="82" customWidth="1"/>
    <col min="15628" max="15871" width="9.140625" style="82"/>
    <col min="15872" max="15872" width="33.7109375" style="82" customWidth="1"/>
    <col min="15873" max="15873" width="51.85546875" style="82" customWidth="1"/>
    <col min="15874" max="15883" width="12.7109375" style="82" customWidth="1"/>
    <col min="15884" max="16127" width="9.140625" style="82"/>
    <col min="16128" max="16128" width="33.7109375" style="82" customWidth="1"/>
    <col min="16129" max="16129" width="51.85546875" style="82" customWidth="1"/>
    <col min="16130" max="16139" width="12.7109375" style="82" customWidth="1"/>
    <col min="16140" max="16384" width="9.140625" style="82"/>
  </cols>
  <sheetData>
    <row r="1" spans="1:15" ht="4.9000000000000004" customHeight="1" x14ac:dyDescent="0.2">
      <c r="A1" s="137" t="s">
        <v>61</v>
      </c>
      <c r="B1" s="140" t="s">
        <v>62</v>
      </c>
      <c r="C1" s="143" t="s">
        <v>125</v>
      </c>
      <c r="D1" s="132"/>
      <c r="E1" s="84"/>
      <c r="L1" s="83"/>
      <c r="M1" s="84"/>
      <c r="N1" s="83"/>
      <c r="O1" s="84"/>
    </row>
    <row r="2" spans="1:15" ht="20.45" customHeight="1" x14ac:dyDescent="0.2">
      <c r="A2" s="138"/>
      <c r="B2" s="141"/>
      <c r="C2" s="144"/>
      <c r="D2" s="148" t="s">
        <v>55</v>
      </c>
      <c r="E2" s="146"/>
      <c r="F2" s="149" t="s">
        <v>121</v>
      </c>
      <c r="G2" s="149"/>
      <c r="H2" s="150" t="s">
        <v>56</v>
      </c>
      <c r="I2" s="150"/>
      <c r="J2" s="150" t="s">
        <v>57</v>
      </c>
      <c r="K2" s="150"/>
      <c r="L2" s="146" t="s">
        <v>94</v>
      </c>
      <c r="M2" s="146"/>
      <c r="N2" s="146" t="s">
        <v>126</v>
      </c>
      <c r="O2" s="146"/>
    </row>
    <row r="3" spans="1:15" ht="18" customHeight="1" x14ac:dyDescent="0.2">
      <c r="A3" s="138"/>
      <c r="B3" s="141"/>
      <c r="C3" s="144"/>
      <c r="D3" s="151" t="s">
        <v>58</v>
      </c>
      <c r="E3" s="147"/>
      <c r="F3" s="147" t="s">
        <v>58</v>
      </c>
      <c r="G3" s="147"/>
      <c r="H3" s="147" t="s">
        <v>58</v>
      </c>
      <c r="I3" s="147"/>
      <c r="J3" s="147" t="s">
        <v>58</v>
      </c>
      <c r="K3" s="147"/>
      <c r="L3" s="147" t="s">
        <v>58</v>
      </c>
      <c r="M3" s="147"/>
      <c r="N3" s="147" t="s">
        <v>58</v>
      </c>
      <c r="O3" s="147"/>
    </row>
    <row r="4" spans="1:15" ht="14.45" customHeight="1" x14ac:dyDescent="0.2">
      <c r="A4" s="138"/>
      <c r="B4" s="141"/>
      <c r="C4" s="144"/>
      <c r="D4" s="133" t="s">
        <v>59</v>
      </c>
      <c r="E4" s="131" t="s">
        <v>60</v>
      </c>
      <c r="F4" s="130" t="s">
        <v>59</v>
      </c>
      <c r="G4" s="131" t="s">
        <v>60</v>
      </c>
      <c r="H4" s="130" t="s">
        <v>59</v>
      </c>
      <c r="I4" s="131" t="s">
        <v>60</v>
      </c>
      <c r="J4" s="130" t="s">
        <v>59</v>
      </c>
      <c r="K4" s="131" t="s">
        <v>60</v>
      </c>
      <c r="L4" s="130" t="s">
        <v>59</v>
      </c>
      <c r="M4" s="131" t="s">
        <v>60</v>
      </c>
      <c r="N4" s="130" t="s">
        <v>59</v>
      </c>
      <c r="O4" s="131" t="s">
        <v>60</v>
      </c>
    </row>
    <row r="5" spans="1:15" ht="15.6" customHeight="1" thickBot="1" x14ac:dyDescent="0.25">
      <c r="A5" s="139"/>
      <c r="B5" s="142"/>
      <c r="C5" s="145"/>
      <c r="D5" s="134" t="s">
        <v>63</v>
      </c>
      <c r="E5" s="127" t="s">
        <v>63</v>
      </c>
      <c r="F5" s="128" t="s">
        <v>63</v>
      </c>
      <c r="G5" s="129" t="s">
        <v>63</v>
      </c>
      <c r="H5" s="129" t="s">
        <v>63</v>
      </c>
      <c r="I5" s="129" t="s">
        <v>63</v>
      </c>
      <c r="J5" s="129" t="s">
        <v>63</v>
      </c>
      <c r="K5" s="129" t="s">
        <v>63</v>
      </c>
      <c r="L5" s="126" t="s">
        <v>63</v>
      </c>
      <c r="M5" s="127" t="s">
        <v>63</v>
      </c>
      <c r="N5" s="126" t="s">
        <v>63</v>
      </c>
      <c r="O5" s="127" t="s">
        <v>63</v>
      </c>
    </row>
    <row r="6" spans="1:15" ht="60.75" thickBot="1" x14ac:dyDescent="0.25">
      <c r="A6" s="135" t="s">
        <v>64</v>
      </c>
      <c r="B6" s="135" t="s">
        <v>65</v>
      </c>
      <c r="C6" s="136" t="s">
        <v>122</v>
      </c>
      <c r="D6" s="87">
        <v>60</v>
      </c>
      <c r="E6" s="88">
        <v>80</v>
      </c>
      <c r="F6" s="89">
        <v>104</v>
      </c>
      <c r="G6" s="90"/>
      <c r="H6" s="91">
        <v>80</v>
      </c>
      <c r="I6" s="90">
        <v>100</v>
      </c>
      <c r="J6" s="92">
        <v>60</v>
      </c>
      <c r="K6" s="93">
        <v>80</v>
      </c>
      <c r="L6" s="102">
        <f>(D6+H6+J6)/3</f>
        <v>66.666666666666671</v>
      </c>
      <c r="M6" s="102">
        <f>(E6+I6+K6)/3</f>
        <v>86.666666666666671</v>
      </c>
      <c r="N6" s="102">
        <v>70</v>
      </c>
      <c r="O6" s="102">
        <v>90</v>
      </c>
    </row>
    <row r="7" spans="1:15" ht="60.75" thickBot="1" x14ac:dyDescent="0.25">
      <c r="A7" s="85" t="s">
        <v>66</v>
      </c>
      <c r="B7" s="85" t="s">
        <v>67</v>
      </c>
      <c r="C7" s="86" t="s">
        <v>123</v>
      </c>
      <c r="D7" s="94">
        <v>120</v>
      </c>
      <c r="E7" s="95">
        <v>150</v>
      </c>
      <c r="F7" s="89"/>
      <c r="G7" s="90"/>
      <c r="H7" s="91">
        <v>130</v>
      </c>
      <c r="I7" s="90">
        <v>150</v>
      </c>
      <c r="J7" s="92">
        <v>90</v>
      </c>
      <c r="K7" s="93">
        <v>120</v>
      </c>
      <c r="L7" s="102">
        <f t="shared" ref="L7:L16" si="0">(D7+H7+J7)/3</f>
        <v>113.33333333333333</v>
      </c>
      <c r="M7" s="102">
        <f t="shared" ref="M7:M16" si="1">(E7+I7+K7)/3</f>
        <v>140</v>
      </c>
      <c r="N7" s="102">
        <v>115</v>
      </c>
      <c r="O7" s="102">
        <v>140</v>
      </c>
    </row>
    <row r="8" spans="1:15" ht="45.75" thickBot="1" x14ac:dyDescent="0.25">
      <c r="A8" s="85" t="s">
        <v>68</v>
      </c>
      <c r="B8" s="85" t="s">
        <v>69</v>
      </c>
      <c r="C8" s="86" t="s">
        <v>70</v>
      </c>
      <c r="D8" s="96">
        <v>150</v>
      </c>
      <c r="E8" s="97">
        <v>180</v>
      </c>
      <c r="F8" s="89"/>
      <c r="G8" s="90"/>
      <c r="H8" s="91">
        <v>170</v>
      </c>
      <c r="I8" s="90">
        <v>190</v>
      </c>
      <c r="J8" s="92">
        <v>100</v>
      </c>
      <c r="K8" s="93">
        <v>140</v>
      </c>
      <c r="L8" s="102">
        <f t="shared" si="0"/>
        <v>140</v>
      </c>
      <c r="M8" s="102">
        <f t="shared" si="1"/>
        <v>170</v>
      </c>
      <c r="N8" s="102">
        <v>140</v>
      </c>
      <c r="O8" s="102">
        <v>170</v>
      </c>
    </row>
    <row r="9" spans="1:15" ht="45.75" thickBot="1" x14ac:dyDescent="0.25">
      <c r="A9" s="85" t="s">
        <v>71</v>
      </c>
      <c r="B9" s="85" t="s">
        <v>72</v>
      </c>
      <c r="C9" s="86" t="s">
        <v>73</v>
      </c>
      <c r="D9" s="96">
        <v>60</v>
      </c>
      <c r="E9" s="97">
        <v>80</v>
      </c>
      <c r="F9" s="89"/>
      <c r="G9" s="90"/>
      <c r="H9" s="91">
        <v>60</v>
      </c>
      <c r="I9" s="90">
        <v>80</v>
      </c>
      <c r="J9" s="92"/>
      <c r="K9" s="93"/>
      <c r="L9" s="102">
        <f t="shared" si="0"/>
        <v>40</v>
      </c>
      <c r="M9" s="102">
        <f t="shared" si="1"/>
        <v>53.333333333333336</v>
      </c>
      <c r="N9" s="102">
        <v>70</v>
      </c>
      <c r="O9" s="102">
        <v>90</v>
      </c>
    </row>
    <row r="10" spans="1:15" ht="60.75" thickBot="1" x14ac:dyDescent="0.25">
      <c r="A10" s="85" t="s">
        <v>74</v>
      </c>
      <c r="B10" s="85" t="s">
        <v>75</v>
      </c>
      <c r="C10" s="86" t="s">
        <v>76</v>
      </c>
      <c r="D10" s="96">
        <v>150</v>
      </c>
      <c r="E10" s="97">
        <v>200</v>
      </c>
      <c r="F10" s="89"/>
      <c r="G10" s="90"/>
      <c r="H10" s="91">
        <v>160</v>
      </c>
      <c r="I10" s="90">
        <v>180</v>
      </c>
      <c r="J10" s="92">
        <v>140</v>
      </c>
      <c r="K10" s="93">
        <v>180</v>
      </c>
      <c r="L10" s="102">
        <f t="shared" si="0"/>
        <v>150</v>
      </c>
      <c r="M10" s="102">
        <f t="shared" si="1"/>
        <v>186.66666666666666</v>
      </c>
      <c r="N10" s="102">
        <v>150</v>
      </c>
      <c r="O10" s="102">
        <v>185</v>
      </c>
    </row>
    <row r="11" spans="1:15" ht="60.75" thickBot="1" x14ac:dyDescent="0.25">
      <c r="A11" s="85" t="s">
        <v>77</v>
      </c>
      <c r="B11" s="85" t="s">
        <v>78</v>
      </c>
      <c r="C11" s="86" t="s">
        <v>79</v>
      </c>
      <c r="D11" s="96">
        <v>60</v>
      </c>
      <c r="E11" s="97">
        <v>80</v>
      </c>
      <c r="F11" s="89"/>
      <c r="G11" s="90"/>
      <c r="H11" s="91">
        <v>50</v>
      </c>
      <c r="I11" s="90">
        <v>70</v>
      </c>
      <c r="J11" s="92">
        <v>65</v>
      </c>
      <c r="K11" s="93">
        <v>80</v>
      </c>
      <c r="L11" s="102">
        <f t="shared" si="0"/>
        <v>58.333333333333336</v>
      </c>
      <c r="M11" s="102">
        <f t="shared" si="1"/>
        <v>76.666666666666671</v>
      </c>
      <c r="N11" s="102">
        <v>70</v>
      </c>
      <c r="O11" s="102">
        <v>90</v>
      </c>
    </row>
    <row r="12" spans="1:15" ht="45.75" thickBot="1" x14ac:dyDescent="0.25">
      <c r="A12" s="85" t="s">
        <v>80</v>
      </c>
      <c r="B12" s="85" t="s">
        <v>81</v>
      </c>
      <c r="C12" s="86" t="s">
        <v>124</v>
      </c>
      <c r="D12" s="96">
        <v>90</v>
      </c>
      <c r="E12" s="97">
        <v>120</v>
      </c>
      <c r="F12" s="89"/>
      <c r="G12" s="90"/>
      <c r="H12" s="91">
        <v>80</v>
      </c>
      <c r="I12" s="90">
        <v>110</v>
      </c>
      <c r="J12" s="92">
        <v>80</v>
      </c>
      <c r="K12" s="93">
        <v>110</v>
      </c>
      <c r="L12" s="102">
        <f t="shared" si="0"/>
        <v>83.333333333333329</v>
      </c>
      <c r="M12" s="102">
        <f t="shared" si="1"/>
        <v>113.33333333333333</v>
      </c>
      <c r="N12" s="102">
        <v>90</v>
      </c>
      <c r="O12" s="102">
        <v>120</v>
      </c>
    </row>
    <row r="13" spans="1:15" ht="45.75" thickBot="1" x14ac:dyDescent="0.25">
      <c r="A13" s="85" t="s">
        <v>83</v>
      </c>
      <c r="B13" s="85" t="s">
        <v>84</v>
      </c>
      <c r="C13" s="86" t="s">
        <v>82</v>
      </c>
      <c r="D13" s="96">
        <v>150</v>
      </c>
      <c r="E13" s="97">
        <v>180</v>
      </c>
      <c r="F13" s="89">
        <v>250</v>
      </c>
      <c r="G13" s="90"/>
      <c r="H13" s="91">
        <v>160</v>
      </c>
      <c r="I13" s="90">
        <v>200</v>
      </c>
      <c r="J13" s="92">
        <v>140</v>
      </c>
      <c r="K13" s="93">
        <v>180</v>
      </c>
      <c r="L13" s="102">
        <f t="shared" si="0"/>
        <v>150</v>
      </c>
      <c r="M13" s="102">
        <f t="shared" si="1"/>
        <v>186.66666666666666</v>
      </c>
      <c r="N13" s="102">
        <v>150</v>
      </c>
      <c r="O13" s="102">
        <v>190</v>
      </c>
    </row>
    <row r="14" spans="1:15" ht="45.75" thickBot="1" x14ac:dyDescent="0.25">
      <c r="A14" s="85" t="s">
        <v>85</v>
      </c>
      <c r="B14" s="85" t="s">
        <v>86</v>
      </c>
      <c r="C14" s="86" t="s">
        <v>87</v>
      </c>
      <c r="D14" s="96">
        <v>100</v>
      </c>
      <c r="E14" s="97">
        <v>120</v>
      </c>
      <c r="F14" s="89"/>
      <c r="G14" s="90"/>
      <c r="H14" s="91">
        <v>100</v>
      </c>
      <c r="I14" s="90">
        <v>130</v>
      </c>
      <c r="J14" s="92">
        <v>80</v>
      </c>
      <c r="K14" s="93">
        <v>120</v>
      </c>
      <c r="L14" s="102">
        <f t="shared" si="0"/>
        <v>93.333333333333329</v>
      </c>
      <c r="M14" s="102">
        <f t="shared" si="1"/>
        <v>123.33333333333333</v>
      </c>
      <c r="N14" s="102">
        <v>90</v>
      </c>
      <c r="O14" s="102">
        <v>110</v>
      </c>
    </row>
    <row r="15" spans="1:15" ht="46.9" customHeight="1" thickBot="1" x14ac:dyDescent="0.25">
      <c r="A15" s="85" t="s">
        <v>88</v>
      </c>
      <c r="B15" s="85" t="s">
        <v>89</v>
      </c>
      <c r="C15" s="86" t="s">
        <v>90</v>
      </c>
      <c r="D15" s="96">
        <v>60</v>
      </c>
      <c r="E15" s="97">
        <v>80</v>
      </c>
      <c r="F15" s="89"/>
      <c r="G15" s="90"/>
      <c r="H15" s="91">
        <v>60</v>
      </c>
      <c r="I15" s="90">
        <v>80</v>
      </c>
      <c r="J15" s="92">
        <v>50</v>
      </c>
      <c r="K15" s="93">
        <v>80</v>
      </c>
      <c r="L15" s="102">
        <f t="shared" si="0"/>
        <v>56.666666666666664</v>
      </c>
      <c r="M15" s="102">
        <f t="shared" si="1"/>
        <v>80</v>
      </c>
      <c r="N15" s="102">
        <v>60</v>
      </c>
      <c r="O15" s="102">
        <v>80</v>
      </c>
    </row>
    <row r="16" spans="1:15" ht="34.15" customHeight="1" thickBot="1" x14ac:dyDescent="0.25">
      <c r="A16" s="85" t="s">
        <v>91</v>
      </c>
      <c r="B16" s="85" t="s">
        <v>92</v>
      </c>
      <c r="C16" s="86" t="s">
        <v>93</v>
      </c>
      <c r="D16" s="98">
        <v>60</v>
      </c>
      <c r="E16" s="99">
        <v>80</v>
      </c>
      <c r="F16" s="89">
        <v>70</v>
      </c>
      <c r="G16" s="90"/>
      <c r="H16" s="91">
        <v>40</v>
      </c>
      <c r="I16" s="90">
        <v>60</v>
      </c>
      <c r="J16" s="92">
        <v>60</v>
      </c>
      <c r="K16" s="93">
        <v>80</v>
      </c>
      <c r="L16" s="102">
        <f t="shared" si="0"/>
        <v>53.333333333333336</v>
      </c>
      <c r="M16" s="102">
        <f t="shared" si="1"/>
        <v>73.333333333333329</v>
      </c>
      <c r="N16" s="102">
        <v>50</v>
      </c>
      <c r="O16" s="102">
        <v>70</v>
      </c>
    </row>
    <row r="17" spans="2:2" ht="14.45" customHeight="1" x14ac:dyDescent="0.2">
      <c r="B17" s="100"/>
    </row>
  </sheetData>
  <mergeCells count="15">
    <mergeCell ref="N2:O2"/>
    <mergeCell ref="N3:O3"/>
    <mergeCell ref="D2:E2"/>
    <mergeCell ref="F2:G2"/>
    <mergeCell ref="H2:I2"/>
    <mergeCell ref="J2:K2"/>
    <mergeCell ref="D3:E3"/>
    <mergeCell ref="F3:G3"/>
    <mergeCell ref="H3:I3"/>
    <mergeCell ref="J3:K3"/>
    <mergeCell ref="A1:A5"/>
    <mergeCell ref="B1:B5"/>
    <mergeCell ref="C1:C5"/>
    <mergeCell ref="L2:M2"/>
    <mergeCell ref="L3:M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zoomScale="75" zoomScaleNormal="75" workbookViewId="0">
      <selection activeCell="R25" sqref="R25"/>
    </sheetView>
  </sheetViews>
  <sheetFormatPr defaultColWidth="8.7109375" defaultRowHeight="12.75" x14ac:dyDescent="0.2"/>
  <cols>
    <col min="1" max="1" width="4.28515625" style="13" customWidth="1"/>
    <col min="2" max="2" width="22" style="13" customWidth="1"/>
    <col min="3" max="3" width="11.7109375" style="5" customWidth="1"/>
    <col min="4" max="4" width="13.28515625" style="13" customWidth="1"/>
    <col min="5" max="5" width="23" style="5" customWidth="1"/>
    <col min="6" max="6" width="22" style="13" customWidth="1"/>
    <col min="7" max="7" width="19.28515625" style="13" customWidth="1"/>
    <col min="8" max="8" width="10.7109375" style="13" customWidth="1"/>
    <col min="9" max="10" width="12.7109375" style="13" customWidth="1"/>
    <col min="11" max="11" width="7.85546875" style="13" customWidth="1"/>
    <col min="12" max="12" width="10" style="13" customWidth="1"/>
    <col min="13" max="13" width="12.7109375" style="13" customWidth="1"/>
    <col min="14" max="14" width="8.140625" style="13" customWidth="1"/>
    <col min="15" max="15" width="10.28515625" style="13" customWidth="1"/>
    <col min="16" max="16" width="4.28515625" style="13" customWidth="1"/>
    <col min="17" max="18" width="12.7109375" style="13" customWidth="1"/>
    <col min="19" max="19" width="3.42578125" style="13" customWidth="1"/>
    <col min="20" max="16384" width="8.7109375" style="13"/>
  </cols>
  <sheetData>
    <row r="1" spans="1:18" ht="9" customHeight="1" thickBot="1" x14ac:dyDescent="0.25">
      <c r="B1" s="14"/>
      <c r="C1" s="47"/>
      <c r="H1" s="160"/>
      <c r="I1" s="160"/>
      <c r="J1" s="160"/>
      <c r="K1" s="160"/>
      <c r="L1" s="160"/>
    </row>
    <row r="2" spans="1:18" ht="36.75" thickBot="1" x14ac:dyDescent="0.25">
      <c r="A2" s="15"/>
      <c r="B2" s="16" t="s">
        <v>0</v>
      </c>
      <c r="C2" s="2" t="s">
        <v>32</v>
      </c>
      <c r="D2" s="18"/>
      <c r="E2" s="1" t="s">
        <v>31</v>
      </c>
      <c r="F2" s="17">
        <v>200</v>
      </c>
      <c r="G2" s="46"/>
      <c r="H2" s="125" t="s">
        <v>118</v>
      </c>
      <c r="I2" s="7"/>
    </row>
    <row r="3" spans="1:18" ht="4.1500000000000004" customHeight="1" x14ac:dyDescent="0.2">
      <c r="C3" s="48"/>
    </row>
    <row r="4" spans="1:18" ht="60" x14ac:dyDescent="0.2">
      <c r="B4" s="19" t="s">
        <v>1</v>
      </c>
      <c r="C4" s="3" t="s">
        <v>2</v>
      </c>
      <c r="D4" s="20" t="s">
        <v>3</v>
      </c>
      <c r="E4" s="3" t="s">
        <v>43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9</v>
      </c>
      <c r="L4" s="21" t="s">
        <v>10</v>
      </c>
      <c r="M4" s="21" t="s">
        <v>46</v>
      </c>
      <c r="N4" s="21" t="s">
        <v>11</v>
      </c>
      <c r="O4" s="21" t="s">
        <v>12</v>
      </c>
      <c r="Q4" s="20" t="s">
        <v>13</v>
      </c>
      <c r="R4" s="22" t="s">
        <v>14</v>
      </c>
    </row>
    <row r="5" spans="1:18" ht="15" x14ac:dyDescent="0.2">
      <c r="B5" s="23" t="s">
        <v>15</v>
      </c>
      <c r="C5" s="6">
        <v>1</v>
      </c>
      <c r="D5" s="43">
        <v>500</v>
      </c>
      <c r="E5" s="8">
        <v>1</v>
      </c>
      <c r="F5" s="25">
        <f>(C5*D5)*E5</f>
        <v>500</v>
      </c>
      <c r="G5" s="24">
        <v>0</v>
      </c>
      <c r="H5" s="24">
        <v>0</v>
      </c>
      <c r="I5" s="25">
        <v>0</v>
      </c>
      <c r="J5" s="24">
        <v>0</v>
      </c>
      <c r="K5" s="24">
        <v>0</v>
      </c>
      <c r="L5" s="25">
        <v>0</v>
      </c>
      <c r="M5" s="24">
        <v>0</v>
      </c>
      <c r="N5" s="24">
        <v>0</v>
      </c>
      <c r="O5" s="25">
        <f>M5*N5</f>
        <v>0</v>
      </c>
      <c r="P5" s="24"/>
      <c r="Q5" s="26">
        <f t="shared" ref="Q5:Q16" si="0">((F5+I5)+L5)+O5</f>
        <v>500</v>
      </c>
      <c r="R5" s="27">
        <f t="shared" ref="R5:R22" si="1">(Q5/$Q$24)*100</f>
        <v>3.5725768997177667</v>
      </c>
    </row>
    <row r="6" spans="1:18" ht="15" x14ac:dyDescent="0.2">
      <c r="B6" s="23" t="s">
        <v>37</v>
      </c>
      <c r="C6" s="52">
        <v>1</v>
      </c>
      <c r="D6" s="43">
        <v>60</v>
      </c>
      <c r="E6" s="8">
        <v>8</v>
      </c>
      <c r="F6" s="25">
        <f t="shared" ref="F6:F16" si="2">(C6*D6)*E6</f>
        <v>480</v>
      </c>
      <c r="G6" s="29">
        <v>0.30000000000000004</v>
      </c>
      <c r="H6" s="28">
        <v>200</v>
      </c>
      <c r="I6" s="25">
        <f>G6*H6</f>
        <v>60.000000000000007</v>
      </c>
      <c r="J6" s="29">
        <v>90</v>
      </c>
      <c r="K6" s="28">
        <v>1</v>
      </c>
      <c r="L6" s="25">
        <f>J6*K6</f>
        <v>90</v>
      </c>
      <c r="M6" s="29">
        <v>80</v>
      </c>
      <c r="N6" s="28">
        <v>2</v>
      </c>
      <c r="O6" s="25">
        <f>M6*N6</f>
        <v>160</v>
      </c>
      <c r="P6" s="24"/>
      <c r="Q6" s="26">
        <f t="shared" si="0"/>
        <v>790</v>
      </c>
      <c r="R6" s="27">
        <f t="shared" si="1"/>
        <v>5.6446715015540709</v>
      </c>
    </row>
    <row r="7" spans="1:18" ht="15" x14ac:dyDescent="0.2">
      <c r="B7" s="23" t="s">
        <v>38</v>
      </c>
      <c r="C7" s="52">
        <v>1</v>
      </c>
      <c r="D7" s="43">
        <v>60</v>
      </c>
      <c r="E7" s="8">
        <v>8</v>
      </c>
      <c r="F7" s="25">
        <f t="shared" si="2"/>
        <v>480</v>
      </c>
      <c r="G7" s="29">
        <v>0.30000000000000004</v>
      </c>
      <c r="H7" s="28">
        <v>200</v>
      </c>
      <c r="I7" s="25">
        <f t="shared" ref="I7:I12" si="3">G7*H7</f>
        <v>60.000000000000007</v>
      </c>
      <c r="J7" s="29">
        <v>90</v>
      </c>
      <c r="K7" s="28">
        <v>1</v>
      </c>
      <c r="L7" s="25">
        <f t="shared" ref="L7:L9" si="4">J7*K7</f>
        <v>90</v>
      </c>
      <c r="M7" s="29">
        <v>80</v>
      </c>
      <c r="N7" s="28">
        <v>2</v>
      </c>
      <c r="O7" s="25">
        <f t="shared" ref="O7:O12" si="5">M7*N7</f>
        <v>160</v>
      </c>
      <c r="P7" s="24"/>
      <c r="Q7" s="26">
        <f t="shared" si="0"/>
        <v>790</v>
      </c>
      <c r="R7" s="27">
        <f t="shared" si="1"/>
        <v>5.6446715015540709</v>
      </c>
    </row>
    <row r="8" spans="1:18" ht="15" x14ac:dyDescent="0.2">
      <c r="B8" s="23" t="s">
        <v>39</v>
      </c>
      <c r="C8" s="52">
        <v>1</v>
      </c>
      <c r="D8" s="43">
        <v>60</v>
      </c>
      <c r="E8" s="8">
        <v>8</v>
      </c>
      <c r="F8" s="25">
        <f t="shared" si="2"/>
        <v>480</v>
      </c>
      <c r="G8" s="29">
        <v>0.30000000000000004</v>
      </c>
      <c r="H8" s="28">
        <v>200</v>
      </c>
      <c r="I8" s="25">
        <f t="shared" si="3"/>
        <v>60.000000000000007</v>
      </c>
      <c r="J8" s="29">
        <v>90</v>
      </c>
      <c r="K8" s="28">
        <v>1</v>
      </c>
      <c r="L8" s="25">
        <f t="shared" si="4"/>
        <v>90</v>
      </c>
      <c r="M8" s="29">
        <v>80</v>
      </c>
      <c r="N8" s="28">
        <v>2</v>
      </c>
      <c r="O8" s="25">
        <f t="shared" si="5"/>
        <v>160</v>
      </c>
      <c r="P8" s="24"/>
      <c r="Q8" s="26">
        <f t="shared" si="0"/>
        <v>790</v>
      </c>
      <c r="R8" s="27">
        <f t="shared" si="1"/>
        <v>5.6446715015540709</v>
      </c>
    </row>
    <row r="9" spans="1:18" ht="15" x14ac:dyDescent="0.2">
      <c r="B9" s="23" t="s">
        <v>40</v>
      </c>
      <c r="C9" s="52">
        <v>1</v>
      </c>
      <c r="D9" s="43">
        <v>60</v>
      </c>
      <c r="E9" s="8">
        <v>8</v>
      </c>
      <c r="F9" s="25">
        <f t="shared" si="2"/>
        <v>480</v>
      </c>
      <c r="G9" s="29">
        <v>0.30000000000000004</v>
      </c>
      <c r="H9" s="28">
        <v>200</v>
      </c>
      <c r="I9" s="25">
        <f t="shared" si="3"/>
        <v>60.000000000000007</v>
      </c>
      <c r="J9" s="29">
        <v>90</v>
      </c>
      <c r="K9" s="28">
        <v>1</v>
      </c>
      <c r="L9" s="25">
        <f t="shared" si="4"/>
        <v>90</v>
      </c>
      <c r="M9" s="29">
        <v>80</v>
      </c>
      <c r="N9" s="28">
        <v>2</v>
      </c>
      <c r="O9" s="25">
        <f t="shared" si="5"/>
        <v>160</v>
      </c>
      <c r="P9" s="24"/>
      <c r="Q9" s="26">
        <f t="shared" si="0"/>
        <v>790</v>
      </c>
      <c r="R9" s="27">
        <f t="shared" si="1"/>
        <v>5.6446715015540709</v>
      </c>
    </row>
    <row r="10" spans="1:18" ht="15" x14ac:dyDescent="0.2">
      <c r="B10" s="23" t="s">
        <v>113</v>
      </c>
      <c r="C10" s="52">
        <v>1</v>
      </c>
      <c r="D10" s="43">
        <v>60</v>
      </c>
      <c r="E10" s="8">
        <v>8</v>
      </c>
      <c r="F10" s="25">
        <f t="shared" ref="F10" si="6">(C10*D10)*E10</f>
        <v>480</v>
      </c>
      <c r="G10" s="29">
        <v>0.30000000000000004</v>
      </c>
      <c r="H10" s="28">
        <v>200</v>
      </c>
      <c r="I10" s="25">
        <f t="shared" ref="I10" si="7">G10*H10</f>
        <v>60.000000000000007</v>
      </c>
      <c r="J10" s="29">
        <v>90</v>
      </c>
      <c r="K10" s="28">
        <v>1</v>
      </c>
      <c r="L10" s="25">
        <f t="shared" ref="L10" si="8">J10*K10</f>
        <v>90</v>
      </c>
      <c r="M10" s="29">
        <v>80</v>
      </c>
      <c r="N10" s="28">
        <v>2</v>
      </c>
      <c r="O10" s="25">
        <f t="shared" ref="O10" si="9">M10*N10</f>
        <v>160</v>
      </c>
      <c r="P10" s="24"/>
      <c r="Q10" s="26">
        <f t="shared" si="0"/>
        <v>790</v>
      </c>
      <c r="R10" s="27">
        <f t="shared" si="1"/>
        <v>5.6446715015540709</v>
      </c>
    </row>
    <row r="11" spans="1:18" ht="15" x14ac:dyDescent="0.2">
      <c r="B11" s="23" t="s">
        <v>41</v>
      </c>
      <c r="C11" s="52">
        <v>1</v>
      </c>
      <c r="D11" s="43">
        <v>300</v>
      </c>
      <c r="E11" s="8">
        <v>1</v>
      </c>
      <c r="F11" s="25">
        <f t="shared" si="2"/>
        <v>300</v>
      </c>
      <c r="G11" s="29">
        <v>0.30000000000000004</v>
      </c>
      <c r="H11" s="28">
        <v>200</v>
      </c>
      <c r="I11" s="25">
        <f t="shared" si="3"/>
        <v>60.000000000000007</v>
      </c>
      <c r="J11" s="29">
        <v>90</v>
      </c>
      <c r="K11" s="28">
        <v>1</v>
      </c>
      <c r="L11" s="25">
        <f>J11*K11</f>
        <v>90</v>
      </c>
      <c r="M11" s="29">
        <v>80</v>
      </c>
      <c r="N11" s="28">
        <v>2</v>
      </c>
      <c r="O11" s="25">
        <f t="shared" si="5"/>
        <v>160</v>
      </c>
      <c r="P11" s="24"/>
      <c r="Q11" s="26">
        <f t="shared" si="0"/>
        <v>610</v>
      </c>
      <c r="R11" s="27">
        <f t="shared" si="1"/>
        <v>4.3585438176556757</v>
      </c>
    </row>
    <row r="12" spans="1:18" ht="15.75" thickBot="1" x14ac:dyDescent="0.25">
      <c r="B12" s="23" t="s">
        <v>45</v>
      </c>
      <c r="C12" s="52">
        <v>1</v>
      </c>
      <c r="D12" s="43">
        <v>500</v>
      </c>
      <c r="E12" s="8">
        <v>1</v>
      </c>
      <c r="F12" s="25">
        <f t="shared" si="2"/>
        <v>500</v>
      </c>
      <c r="G12" s="49">
        <v>0.30000000000000004</v>
      </c>
      <c r="H12" s="50">
        <v>200</v>
      </c>
      <c r="I12" s="51">
        <f t="shared" si="3"/>
        <v>60.000000000000007</v>
      </c>
      <c r="J12" s="49">
        <v>90</v>
      </c>
      <c r="K12" s="50">
        <v>1</v>
      </c>
      <c r="L12" s="51">
        <f>J12*K12</f>
        <v>90</v>
      </c>
      <c r="M12" s="49">
        <v>80</v>
      </c>
      <c r="N12" s="50">
        <v>2</v>
      </c>
      <c r="O12" s="51">
        <f t="shared" si="5"/>
        <v>160</v>
      </c>
      <c r="P12" s="24"/>
      <c r="Q12" s="26">
        <f t="shared" si="0"/>
        <v>810</v>
      </c>
      <c r="R12" s="27">
        <f t="shared" si="1"/>
        <v>5.7875745775427818</v>
      </c>
    </row>
    <row r="13" spans="1:18" ht="15" x14ac:dyDescent="0.2">
      <c r="B13" s="23" t="s">
        <v>33</v>
      </c>
      <c r="C13" s="52">
        <v>1</v>
      </c>
      <c r="D13" s="43">
        <v>500</v>
      </c>
      <c r="E13" s="8">
        <v>1</v>
      </c>
      <c r="F13" s="25">
        <f t="shared" si="2"/>
        <v>500</v>
      </c>
      <c r="G13" s="161">
        <v>0</v>
      </c>
      <c r="H13" s="161"/>
      <c r="I13" s="161"/>
      <c r="J13" s="161"/>
      <c r="K13" s="161"/>
      <c r="L13" s="161"/>
      <c r="M13" s="161"/>
      <c r="N13" s="161"/>
      <c r="O13" s="161"/>
      <c r="P13" s="24"/>
      <c r="Q13" s="26">
        <f t="shared" si="0"/>
        <v>500</v>
      </c>
      <c r="R13" s="27">
        <f t="shared" si="1"/>
        <v>3.5725768997177667</v>
      </c>
    </row>
    <row r="14" spans="1:18" ht="15" x14ac:dyDescent="0.2">
      <c r="B14" s="23" t="s">
        <v>34</v>
      </c>
      <c r="C14" s="52"/>
      <c r="D14" s="43"/>
      <c r="E14" s="8">
        <v>1</v>
      </c>
      <c r="F14" s="25">
        <f t="shared" si="2"/>
        <v>0</v>
      </c>
      <c r="G14" s="162"/>
      <c r="H14" s="162"/>
      <c r="I14" s="162"/>
      <c r="J14" s="162"/>
      <c r="K14" s="162"/>
      <c r="L14" s="162"/>
      <c r="M14" s="162"/>
      <c r="N14" s="162"/>
      <c r="O14" s="162"/>
      <c r="P14" s="24"/>
      <c r="Q14" s="26">
        <f t="shared" si="0"/>
        <v>0</v>
      </c>
      <c r="R14" s="27">
        <f t="shared" si="1"/>
        <v>0</v>
      </c>
    </row>
    <row r="15" spans="1:18" ht="15" x14ac:dyDescent="0.2">
      <c r="B15" s="23" t="s">
        <v>35</v>
      </c>
      <c r="C15" s="52"/>
      <c r="D15" s="43"/>
      <c r="E15" s="8">
        <v>1</v>
      </c>
      <c r="F15" s="25">
        <f t="shared" si="2"/>
        <v>0</v>
      </c>
      <c r="G15" s="162"/>
      <c r="H15" s="162"/>
      <c r="I15" s="162"/>
      <c r="J15" s="162"/>
      <c r="K15" s="162"/>
      <c r="L15" s="162"/>
      <c r="M15" s="162"/>
      <c r="N15" s="162"/>
      <c r="O15" s="162"/>
      <c r="P15" s="24"/>
      <c r="Q15" s="26">
        <f t="shared" si="0"/>
        <v>0</v>
      </c>
      <c r="R15" s="27">
        <f t="shared" si="1"/>
        <v>0</v>
      </c>
    </row>
    <row r="16" spans="1:18" ht="15" x14ac:dyDescent="0.2">
      <c r="B16" s="23" t="s">
        <v>36</v>
      </c>
      <c r="C16" s="52"/>
      <c r="D16" s="43"/>
      <c r="E16" s="8">
        <v>2</v>
      </c>
      <c r="F16" s="25">
        <f t="shared" si="2"/>
        <v>0</v>
      </c>
      <c r="G16" s="162"/>
      <c r="H16" s="162"/>
      <c r="I16" s="162"/>
      <c r="J16" s="162"/>
      <c r="K16" s="162"/>
      <c r="L16" s="162"/>
      <c r="M16" s="162"/>
      <c r="N16" s="162"/>
      <c r="O16" s="162"/>
      <c r="P16" s="24"/>
      <c r="Q16" s="26">
        <f t="shared" si="0"/>
        <v>0</v>
      </c>
      <c r="R16" s="27">
        <f t="shared" si="1"/>
        <v>0</v>
      </c>
    </row>
    <row r="17" spans="2:18" ht="28.5" x14ac:dyDescent="0.2">
      <c r="B17" s="23" t="s">
        <v>16</v>
      </c>
      <c r="C17" s="52">
        <v>4</v>
      </c>
      <c r="D17" s="43">
        <v>300</v>
      </c>
      <c r="E17" s="9">
        <v>1</v>
      </c>
      <c r="F17" s="25">
        <f>(C17*D17)*E17</f>
        <v>1200</v>
      </c>
      <c r="G17" s="162"/>
      <c r="H17" s="162"/>
      <c r="I17" s="162"/>
      <c r="J17" s="162"/>
      <c r="K17" s="162"/>
      <c r="L17" s="162"/>
      <c r="M17" s="162"/>
      <c r="N17" s="162"/>
      <c r="O17" s="162"/>
      <c r="P17" s="24">
        <v>0</v>
      </c>
      <c r="Q17" s="26">
        <f>((F17+I17)+L17)+O17</f>
        <v>1200</v>
      </c>
      <c r="R17" s="27">
        <f t="shared" si="1"/>
        <v>8.5741845593226387</v>
      </c>
    </row>
    <row r="18" spans="2:18" ht="15" x14ac:dyDescent="0.2">
      <c r="B18" s="23" t="s">
        <v>42</v>
      </c>
      <c r="C18" s="52">
        <v>200</v>
      </c>
      <c r="D18" s="44">
        <v>15</v>
      </c>
      <c r="E18" s="9">
        <v>200</v>
      </c>
      <c r="F18" s="25">
        <f>D18*E18</f>
        <v>3000</v>
      </c>
      <c r="G18" s="162"/>
      <c r="H18" s="162"/>
      <c r="I18" s="162"/>
      <c r="J18" s="162"/>
      <c r="K18" s="162"/>
      <c r="L18" s="162"/>
      <c r="M18" s="162"/>
      <c r="N18" s="162"/>
      <c r="O18" s="162"/>
      <c r="P18" s="24"/>
      <c r="Q18" s="26">
        <f>((F18+I18)+L18)+O18</f>
        <v>3000</v>
      </c>
      <c r="R18" s="27">
        <f t="shared" si="1"/>
        <v>21.4354613983066</v>
      </c>
    </row>
    <row r="19" spans="2:18" ht="14.45" customHeight="1" x14ac:dyDescent="0.2">
      <c r="B19" s="23" t="s">
        <v>17</v>
      </c>
      <c r="C19" s="52">
        <v>4</v>
      </c>
      <c r="D19" s="44">
        <v>150</v>
      </c>
      <c r="E19" s="9">
        <v>4</v>
      </c>
      <c r="F19" s="25">
        <f>D19*E19</f>
        <v>600</v>
      </c>
      <c r="G19" s="162"/>
      <c r="H19" s="162"/>
      <c r="I19" s="162"/>
      <c r="J19" s="162"/>
      <c r="K19" s="162"/>
      <c r="L19" s="162"/>
      <c r="M19" s="162"/>
      <c r="N19" s="162"/>
      <c r="O19" s="162"/>
      <c r="P19" s="24"/>
      <c r="Q19" s="26">
        <f>((F19+I19)+L19)+O19</f>
        <v>600</v>
      </c>
      <c r="R19" s="27">
        <f t="shared" si="1"/>
        <v>4.2870922796613193</v>
      </c>
    </row>
    <row r="20" spans="2:18" ht="15.75" thickBot="1" x14ac:dyDescent="0.25">
      <c r="B20" s="23" t="s">
        <v>18</v>
      </c>
      <c r="C20" s="164" t="s">
        <v>47</v>
      </c>
      <c r="D20" s="164"/>
      <c r="E20" s="164"/>
      <c r="F20" s="25">
        <v>1000</v>
      </c>
      <c r="G20" s="162"/>
      <c r="H20" s="162"/>
      <c r="I20" s="162"/>
      <c r="J20" s="162"/>
      <c r="K20" s="162"/>
      <c r="L20" s="162"/>
      <c r="M20" s="162"/>
      <c r="N20" s="162"/>
      <c r="O20" s="162"/>
      <c r="P20" s="24"/>
      <c r="Q20" s="26">
        <f>((F20+I20)+L20)+O20</f>
        <v>1000</v>
      </c>
      <c r="R20" s="27">
        <f t="shared" si="1"/>
        <v>7.1451537994355334</v>
      </c>
    </row>
    <row r="21" spans="2:18" ht="19.149999999999999" customHeight="1" x14ac:dyDescent="0.2">
      <c r="G21" s="162"/>
      <c r="H21" s="162"/>
      <c r="I21" s="162"/>
      <c r="J21" s="162"/>
      <c r="K21" s="162"/>
      <c r="L21" s="162"/>
      <c r="M21" s="162"/>
      <c r="N21" s="162"/>
      <c r="O21" s="162"/>
      <c r="Q21" s="30">
        <f>SUM(Q5:Q20)</f>
        <v>12170</v>
      </c>
      <c r="R21" s="27">
        <f t="shared" si="1"/>
        <v>86.956521739130437</v>
      </c>
    </row>
    <row r="22" spans="2:18" ht="14.25" x14ac:dyDescent="0.2">
      <c r="B22" s="31" t="s">
        <v>19</v>
      </c>
      <c r="C22" s="10">
        <v>15</v>
      </c>
      <c r="D22" s="32"/>
      <c r="E22" s="45"/>
      <c r="F22" s="33">
        <f>(C22/100)*Q21</f>
        <v>1825.5</v>
      </c>
      <c r="G22" s="162"/>
      <c r="H22" s="162"/>
      <c r="I22" s="162"/>
      <c r="J22" s="162"/>
      <c r="K22" s="162"/>
      <c r="L22" s="162"/>
      <c r="M22" s="162"/>
      <c r="N22" s="162"/>
      <c r="O22" s="162"/>
      <c r="P22" s="32"/>
      <c r="Q22" s="34">
        <f>F22</f>
        <v>1825.5</v>
      </c>
      <c r="R22" s="27">
        <f t="shared" si="1"/>
        <v>13.043478260869565</v>
      </c>
    </row>
    <row r="23" spans="2:18" ht="15" thickBot="1" x14ac:dyDescent="0.25">
      <c r="B23" s="31"/>
      <c r="C23" s="10"/>
      <c r="D23" s="32"/>
      <c r="E23" s="45"/>
      <c r="F23" s="33">
        <f>SUM(F5:F22)</f>
        <v>11825.5</v>
      </c>
      <c r="G23" s="163"/>
      <c r="H23" s="163"/>
      <c r="I23" s="163"/>
      <c r="J23" s="163"/>
      <c r="K23" s="163"/>
      <c r="L23" s="163"/>
      <c r="M23" s="163"/>
      <c r="N23" s="163"/>
      <c r="O23" s="163"/>
      <c r="P23" s="32"/>
      <c r="Q23" s="34"/>
      <c r="R23" s="35"/>
    </row>
    <row r="24" spans="2:18" ht="15" x14ac:dyDescent="0.2">
      <c r="Q24" s="30">
        <f>SUM(Q21:Q22)</f>
        <v>13995.5</v>
      </c>
      <c r="R24" s="36">
        <f>SUM(R21:R22)</f>
        <v>100</v>
      </c>
    </row>
    <row r="25" spans="2:18" ht="45" x14ac:dyDescent="0.2">
      <c r="B25" s="19" t="s">
        <v>20</v>
      </c>
      <c r="C25" s="3" t="s">
        <v>2</v>
      </c>
      <c r="D25" s="20" t="s">
        <v>21</v>
      </c>
      <c r="E25" s="4" t="s">
        <v>22</v>
      </c>
      <c r="F25" s="21" t="s">
        <v>23</v>
      </c>
      <c r="G25" s="21" t="s">
        <v>24</v>
      </c>
    </row>
    <row r="26" spans="2:18" ht="15.75" customHeight="1" x14ac:dyDescent="0.2">
      <c r="B26" s="23" t="s">
        <v>25</v>
      </c>
      <c r="C26" s="52">
        <v>200</v>
      </c>
      <c r="D26" s="29">
        <v>90</v>
      </c>
      <c r="E26" s="11">
        <f>C26*D26</f>
        <v>18000</v>
      </c>
      <c r="F26" s="37">
        <f t="shared" ref="F26:G29" si="10">(E26/100)*P18</f>
        <v>0</v>
      </c>
      <c r="G26" s="37">
        <f t="shared" si="10"/>
        <v>0</v>
      </c>
      <c r="H26" s="24"/>
      <c r="I26" s="24"/>
      <c r="J26" s="24"/>
      <c r="K26" s="24"/>
      <c r="L26" s="24"/>
      <c r="M26" s="24"/>
      <c r="N26" s="24"/>
      <c r="O26" s="24"/>
      <c r="P26" s="24"/>
      <c r="Q26" s="38">
        <f>E26</f>
        <v>18000</v>
      </c>
    </row>
    <row r="27" spans="2:18" ht="15" x14ac:dyDescent="0.2">
      <c r="B27" s="23" t="s">
        <v>26</v>
      </c>
      <c r="C27" s="52">
        <v>200</v>
      </c>
      <c r="D27" s="29" t="s">
        <v>44</v>
      </c>
      <c r="E27" s="11">
        <v>0</v>
      </c>
      <c r="F27" s="37">
        <f t="shared" si="10"/>
        <v>0</v>
      </c>
      <c r="G27" s="37">
        <f t="shared" si="10"/>
        <v>0</v>
      </c>
      <c r="H27" s="24"/>
      <c r="I27" s="24"/>
      <c r="J27" s="24"/>
      <c r="K27" s="24"/>
      <c r="L27" s="24"/>
      <c r="M27" s="24"/>
      <c r="N27" s="24"/>
      <c r="O27" s="24"/>
      <c r="P27" s="24"/>
      <c r="Q27" s="38">
        <f>E27</f>
        <v>0</v>
      </c>
    </row>
    <row r="28" spans="2:18" ht="15" customHeight="1" x14ac:dyDescent="0.2">
      <c r="B28" s="23" t="s">
        <v>27</v>
      </c>
      <c r="C28" s="12">
        <f>(IF(($C$2&lt;8),0,IF(($C$2=16),1,IF(($C$2=24),2,IF(($C$2=32),3,IF(($C$2=40),4))))))*C26</f>
        <v>0</v>
      </c>
      <c r="D28" s="29">
        <v>0</v>
      </c>
      <c r="E28" s="11">
        <f>IF((C28&lt;1),0,(C26*C28))*D28</f>
        <v>0</v>
      </c>
      <c r="F28" s="37">
        <f t="shared" si="10"/>
        <v>0</v>
      </c>
      <c r="G28" s="37">
        <f t="shared" si="10"/>
        <v>0</v>
      </c>
      <c r="H28" s="24"/>
      <c r="I28" s="24"/>
      <c r="J28" s="24"/>
      <c r="K28" s="24"/>
      <c r="L28" s="24"/>
      <c r="M28" s="24"/>
      <c r="N28" s="24"/>
      <c r="O28" s="24"/>
      <c r="P28" s="24"/>
      <c r="Q28" s="38">
        <f>E28</f>
        <v>0</v>
      </c>
    </row>
    <row r="29" spans="2:18" ht="15" x14ac:dyDescent="0.2">
      <c r="B29" s="23" t="s">
        <v>28</v>
      </c>
      <c r="C29" s="12">
        <f>(IF(($C$2&lt;8),0,IF(($C$2=16),1,IF(($C$2=24),2,IF(($C$2=32),3,IF(($C$2=40),4))))))*C27</f>
        <v>0</v>
      </c>
      <c r="D29" s="29">
        <v>1</v>
      </c>
      <c r="E29" s="11">
        <f>IF((C29&lt;1),0,(C27*C29))*D29</f>
        <v>0</v>
      </c>
      <c r="F29" s="37">
        <f t="shared" si="10"/>
        <v>0</v>
      </c>
      <c r="G29" s="37">
        <f t="shared" si="10"/>
        <v>0</v>
      </c>
      <c r="H29" s="24"/>
      <c r="I29" s="24"/>
      <c r="J29" s="24"/>
      <c r="K29" s="24"/>
      <c r="L29" s="24"/>
      <c r="M29" s="24"/>
      <c r="N29" s="24"/>
      <c r="O29" s="24"/>
      <c r="P29" s="24"/>
      <c r="Q29" s="38">
        <f>G29</f>
        <v>0</v>
      </c>
    </row>
    <row r="30" spans="2:18" ht="15" thickBot="1" x14ac:dyDescent="0.25">
      <c r="Q30" s="39"/>
    </row>
    <row r="31" spans="2:18" ht="15" x14ac:dyDescent="0.2">
      <c r="Q31" s="40">
        <f>SUM(Q26:Q30)</f>
        <v>18000</v>
      </c>
    </row>
    <row r="32" spans="2:18" ht="15" x14ac:dyDescent="0.2">
      <c r="O32" s="41" t="s">
        <v>30</v>
      </c>
      <c r="P32" s="24"/>
      <c r="Q32" s="29">
        <f>Q31-Q24</f>
        <v>4004.5</v>
      </c>
      <c r="R32" s="42">
        <f>(Q32/Q31)*100</f>
        <v>22.24722222222222</v>
      </c>
    </row>
  </sheetData>
  <mergeCells count="3">
    <mergeCell ref="H1:L1"/>
    <mergeCell ref="G13:O23"/>
    <mergeCell ref="C20:E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zoomScale="75" zoomScaleNormal="75" workbookViewId="0">
      <selection activeCell="D27" sqref="D27"/>
    </sheetView>
  </sheetViews>
  <sheetFormatPr defaultColWidth="8.7109375" defaultRowHeight="12.75" x14ac:dyDescent="0.2"/>
  <cols>
    <col min="1" max="1" width="4.28515625" style="13" customWidth="1"/>
    <col min="2" max="2" width="22" style="13" customWidth="1"/>
    <col min="3" max="3" width="11.7109375" style="5" customWidth="1"/>
    <col min="4" max="4" width="13.28515625" style="13" customWidth="1"/>
    <col min="5" max="5" width="23" style="5" customWidth="1"/>
    <col min="6" max="6" width="22" style="13" customWidth="1"/>
    <col min="7" max="7" width="16.7109375" style="13" customWidth="1"/>
    <col min="8" max="8" width="10.7109375" style="13" customWidth="1"/>
    <col min="9" max="10" width="12.7109375" style="13" customWidth="1"/>
    <col min="11" max="11" width="7.85546875" style="13" customWidth="1"/>
    <col min="12" max="12" width="10" style="13" customWidth="1"/>
    <col min="13" max="13" width="12.7109375" style="13" customWidth="1"/>
    <col min="14" max="14" width="8.140625" style="13" customWidth="1"/>
    <col min="15" max="15" width="10.28515625" style="13" customWidth="1"/>
    <col min="16" max="16" width="4.28515625" style="13" customWidth="1"/>
    <col min="17" max="18" width="12.7109375" style="13" customWidth="1"/>
    <col min="19" max="19" width="3.42578125" style="13" customWidth="1"/>
    <col min="20" max="16384" width="8.7109375" style="13"/>
  </cols>
  <sheetData>
    <row r="1" spans="1:18" ht="5.45" customHeight="1" thickBot="1" x14ac:dyDescent="0.25">
      <c r="B1" s="14"/>
      <c r="C1" s="47"/>
      <c r="H1" s="160"/>
      <c r="I1" s="160"/>
      <c r="J1" s="160"/>
      <c r="K1" s="160"/>
      <c r="L1" s="160"/>
    </row>
    <row r="2" spans="1:18" ht="36.75" thickBot="1" x14ac:dyDescent="0.25">
      <c r="A2" s="15"/>
      <c r="B2" s="16" t="s">
        <v>0</v>
      </c>
      <c r="C2" s="2" t="s">
        <v>32</v>
      </c>
      <c r="D2" s="18"/>
      <c r="E2" s="1" t="s">
        <v>31</v>
      </c>
      <c r="F2" s="17">
        <v>200</v>
      </c>
      <c r="G2" s="46"/>
      <c r="H2" s="125" t="s">
        <v>119</v>
      </c>
      <c r="I2" s="7"/>
    </row>
    <row r="3" spans="1:18" ht="15.6" customHeight="1" x14ac:dyDescent="0.2">
      <c r="C3" s="48"/>
    </row>
    <row r="4" spans="1:18" ht="60" x14ac:dyDescent="0.2">
      <c r="B4" s="19" t="s">
        <v>1</v>
      </c>
      <c r="C4" s="3" t="s">
        <v>2</v>
      </c>
      <c r="D4" s="20" t="s">
        <v>3</v>
      </c>
      <c r="E4" s="3" t="s">
        <v>43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9</v>
      </c>
      <c r="L4" s="21" t="s">
        <v>10</v>
      </c>
      <c r="M4" s="21" t="s">
        <v>46</v>
      </c>
      <c r="N4" s="21" t="s">
        <v>11</v>
      </c>
      <c r="O4" s="21" t="s">
        <v>12</v>
      </c>
      <c r="Q4" s="20" t="s">
        <v>13</v>
      </c>
      <c r="R4" s="22" t="s">
        <v>14</v>
      </c>
    </row>
    <row r="5" spans="1:18" ht="15" x14ac:dyDescent="0.2">
      <c r="B5" s="23" t="s">
        <v>15</v>
      </c>
      <c r="C5" s="6">
        <v>1</v>
      </c>
      <c r="D5" s="43">
        <v>1000</v>
      </c>
      <c r="E5" s="8">
        <v>1</v>
      </c>
      <c r="F5" s="25">
        <f>(C5*D5)*E5</f>
        <v>1000</v>
      </c>
      <c r="G5" s="24">
        <v>0</v>
      </c>
      <c r="H5" s="24">
        <v>0</v>
      </c>
      <c r="I5" s="25">
        <v>0</v>
      </c>
      <c r="J5" s="24">
        <v>0</v>
      </c>
      <c r="K5" s="24">
        <v>0</v>
      </c>
      <c r="L5" s="25">
        <v>0</v>
      </c>
      <c r="M5" s="24">
        <v>0</v>
      </c>
      <c r="N5" s="24">
        <v>0</v>
      </c>
      <c r="O5" s="25">
        <f>M5*N5</f>
        <v>0</v>
      </c>
      <c r="P5" s="24"/>
      <c r="Q5" s="26">
        <f t="shared" ref="Q5:Q17" si="0">((F5+I5)+L5)+O5</f>
        <v>1000</v>
      </c>
      <c r="R5" s="27">
        <f>(Q5/$Q$25)*100</f>
        <v>7.3817081272606488</v>
      </c>
    </row>
    <row r="6" spans="1:18" ht="15" x14ac:dyDescent="0.2">
      <c r="B6" s="23" t="s">
        <v>37</v>
      </c>
      <c r="C6" s="52">
        <v>1</v>
      </c>
      <c r="D6" s="43">
        <v>60</v>
      </c>
      <c r="E6" s="8">
        <v>8</v>
      </c>
      <c r="F6" s="25">
        <f t="shared" ref="F6:F17" si="1">(C6*D6)*E6</f>
        <v>480</v>
      </c>
      <c r="G6" s="29">
        <v>0.30000000000000004</v>
      </c>
      <c r="H6" s="28">
        <v>200</v>
      </c>
      <c r="I6" s="25">
        <f>G6*H6</f>
        <v>60.000000000000007</v>
      </c>
      <c r="J6" s="29">
        <v>90</v>
      </c>
      <c r="K6" s="28">
        <v>1</v>
      </c>
      <c r="L6" s="25">
        <f>J6*K6</f>
        <v>90</v>
      </c>
      <c r="M6" s="29">
        <v>80</v>
      </c>
      <c r="N6" s="28">
        <v>2</v>
      </c>
      <c r="O6" s="25">
        <f>M6*N6</f>
        <v>160</v>
      </c>
      <c r="P6" s="24"/>
      <c r="Q6" s="26">
        <f t="shared" si="0"/>
        <v>790</v>
      </c>
      <c r="R6" s="27">
        <f t="shared" ref="R6:R23" si="2">(Q6/$Q$25)*100</f>
        <v>5.8315494205359117</v>
      </c>
    </row>
    <row r="7" spans="1:18" ht="15" x14ac:dyDescent="0.2">
      <c r="B7" s="23" t="s">
        <v>38</v>
      </c>
      <c r="C7" s="52">
        <v>1</v>
      </c>
      <c r="D7" s="43">
        <v>60</v>
      </c>
      <c r="E7" s="8">
        <v>8</v>
      </c>
      <c r="F7" s="25">
        <f t="shared" si="1"/>
        <v>480</v>
      </c>
      <c r="G7" s="29">
        <v>0.30000000000000004</v>
      </c>
      <c r="H7" s="28">
        <v>200</v>
      </c>
      <c r="I7" s="25">
        <f t="shared" ref="I7:I13" si="3">G7*H7</f>
        <v>60.000000000000007</v>
      </c>
      <c r="J7" s="29">
        <v>90</v>
      </c>
      <c r="K7" s="28">
        <v>1</v>
      </c>
      <c r="L7" s="25">
        <f t="shared" ref="L7:L9" si="4">J7*K7</f>
        <v>90</v>
      </c>
      <c r="M7" s="29">
        <v>80</v>
      </c>
      <c r="N7" s="28">
        <v>2</v>
      </c>
      <c r="O7" s="25">
        <f t="shared" ref="O7:O13" si="5">M7*N7</f>
        <v>160</v>
      </c>
      <c r="P7" s="24"/>
      <c r="Q7" s="26">
        <f t="shared" si="0"/>
        <v>790</v>
      </c>
      <c r="R7" s="27">
        <f t="shared" si="2"/>
        <v>5.8315494205359117</v>
      </c>
    </row>
    <row r="8" spans="1:18" ht="15" x14ac:dyDescent="0.2">
      <c r="B8" s="23" t="s">
        <v>39</v>
      </c>
      <c r="C8" s="52">
        <v>1</v>
      </c>
      <c r="D8" s="43">
        <v>60</v>
      </c>
      <c r="E8" s="8">
        <v>8</v>
      </c>
      <c r="F8" s="25">
        <f t="shared" si="1"/>
        <v>480</v>
      </c>
      <c r="G8" s="29">
        <v>0.30000000000000004</v>
      </c>
      <c r="H8" s="28">
        <v>200</v>
      </c>
      <c r="I8" s="25">
        <f t="shared" si="3"/>
        <v>60.000000000000007</v>
      </c>
      <c r="J8" s="29">
        <v>90</v>
      </c>
      <c r="K8" s="28">
        <v>1</v>
      </c>
      <c r="L8" s="25">
        <f t="shared" si="4"/>
        <v>90</v>
      </c>
      <c r="M8" s="29">
        <v>80</v>
      </c>
      <c r="N8" s="28">
        <v>2</v>
      </c>
      <c r="O8" s="25">
        <f t="shared" si="5"/>
        <v>160</v>
      </c>
      <c r="P8" s="24"/>
      <c r="Q8" s="26">
        <f t="shared" si="0"/>
        <v>790</v>
      </c>
      <c r="R8" s="27">
        <f t="shared" si="2"/>
        <v>5.8315494205359117</v>
      </c>
    </row>
    <row r="9" spans="1:18" ht="15" x14ac:dyDescent="0.2">
      <c r="B9" s="23" t="s">
        <v>40</v>
      </c>
      <c r="C9" s="52">
        <v>1</v>
      </c>
      <c r="D9" s="43">
        <v>60</v>
      </c>
      <c r="E9" s="8">
        <v>8</v>
      </c>
      <c r="F9" s="25">
        <f t="shared" si="1"/>
        <v>480</v>
      </c>
      <c r="G9" s="29">
        <v>0.30000000000000004</v>
      </c>
      <c r="H9" s="28">
        <v>200</v>
      </c>
      <c r="I9" s="25">
        <f t="shared" si="3"/>
        <v>60.000000000000007</v>
      </c>
      <c r="J9" s="29">
        <v>90</v>
      </c>
      <c r="K9" s="28">
        <v>1</v>
      </c>
      <c r="L9" s="25">
        <f t="shared" si="4"/>
        <v>90</v>
      </c>
      <c r="M9" s="29">
        <v>80</v>
      </c>
      <c r="N9" s="28">
        <v>2</v>
      </c>
      <c r="O9" s="25">
        <f t="shared" si="5"/>
        <v>160</v>
      </c>
      <c r="P9" s="24"/>
      <c r="Q9" s="26">
        <f t="shared" si="0"/>
        <v>790</v>
      </c>
      <c r="R9" s="27">
        <f t="shared" si="2"/>
        <v>5.8315494205359117</v>
      </c>
    </row>
    <row r="10" spans="1:18" ht="15" x14ac:dyDescent="0.2">
      <c r="B10" s="23" t="s">
        <v>113</v>
      </c>
      <c r="C10" s="52">
        <v>1</v>
      </c>
      <c r="D10" s="43">
        <v>60</v>
      </c>
      <c r="E10" s="8">
        <v>8</v>
      </c>
      <c r="F10" s="25"/>
      <c r="G10" s="29"/>
      <c r="H10" s="28"/>
      <c r="I10" s="25"/>
      <c r="J10" s="29"/>
      <c r="K10" s="28"/>
      <c r="L10" s="25"/>
      <c r="M10" s="29"/>
      <c r="N10" s="28"/>
      <c r="O10" s="25"/>
      <c r="P10" s="24"/>
      <c r="Q10" s="26"/>
      <c r="R10" s="27"/>
    </row>
    <row r="11" spans="1:18" ht="15" x14ac:dyDescent="0.2">
      <c r="B11" s="23" t="s">
        <v>114</v>
      </c>
      <c r="C11" s="52">
        <v>1</v>
      </c>
      <c r="D11" s="43">
        <v>60</v>
      </c>
      <c r="E11" s="8">
        <v>8</v>
      </c>
      <c r="F11" s="25"/>
      <c r="G11" s="29"/>
      <c r="H11" s="28"/>
      <c r="I11" s="25"/>
      <c r="J11" s="29"/>
      <c r="K11" s="28"/>
      <c r="L11" s="25"/>
      <c r="M11" s="29"/>
      <c r="N11" s="28"/>
      <c r="O11" s="25"/>
      <c r="P11" s="24"/>
      <c r="Q11" s="26"/>
      <c r="R11" s="27"/>
    </row>
    <row r="12" spans="1:18" ht="15" x14ac:dyDescent="0.2">
      <c r="B12" s="23" t="s">
        <v>41</v>
      </c>
      <c r="C12" s="52">
        <v>1</v>
      </c>
      <c r="D12" s="43">
        <v>400</v>
      </c>
      <c r="E12" s="8">
        <v>1</v>
      </c>
      <c r="F12" s="25">
        <f t="shared" si="1"/>
        <v>400</v>
      </c>
      <c r="G12" s="29">
        <v>0.30000000000000004</v>
      </c>
      <c r="H12" s="28">
        <v>200</v>
      </c>
      <c r="I12" s="25">
        <f t="shared" si="3"/>
        <v>60.000000000000007</v>
      </c>
      <c r="J12" s="29">
        <v>90</v>
      </c>
      <c r="K12" s="28">
        <v>1</v>
      </c>
      <c r="L12" s="25">
        <f>J12*K12</f>
        <v>90</v>
      </c>
      <c r="M12" s="29">
        <v>80</v>
      </c>
      <c r="N12" s="28">
        <v>2</v>
      </c>
      <c r="O12" s="25">
        <f t="shared" si="5"/>
        <v>160</v>
      </c>
      <c r="P12" s="24"/>
      <c r="Q12" s="26">
        <f t="shared" si="0"/>
        <v>710</v>
      </c>
      <c r="R12" s="27">
        <f t="shared" si="2"/>
        <v>5.2410127703550602</v>
      </c>
    </row>
    <row r="13" spans="1:18" ht="15.75" thickBot="1" x14ac:dyDescent="0.25">
      <c r="B13" s="23" t="s">
        <v>45</v>
      </c>
      <c r="C13" s="52">
        <v>1</v>
      </c>
      <c r="D13" s="43">
        <v>300</v>
      </c>
      <c r="E13" s="8">
        <v>1</v>
      </c>
      <c r="F13" s="25">
        <f t="shared" si="1"/>
        <v>300</v>
      </c>
      <c r="G13" s="49">
        <v>0.30000000000000004</v>
      </c>
      <c r="H13" s="50">
        <v>200</v>
      </c>
      <c r="I13" s="51">
        <f t="shared" si="3"/>
        <v>60.000000000000007</v>
      </c>
      <c r="J13" s="49">
        <v>90</v>
      </c>
      <c r="K13" s="50">
        <v>1</v>
      </c>
      <c r="L13" s="51">
        <f>J13*K13</f>
        <v>90</v>
      </c>
      <c r="M13" s="49">
        <v>80</v>
      </c>
      <c r="N13" s="50">
        <v>2</v>
      </c>
      <c r="O13" s="51">
        <f t="shared" si="5"/>
        <v>160</v>
      </c>
      <c r="P13" s="24"/>
      <c r="Q13" s="26">
        <f t="shared" si="0"/>
        <v>610</v>
      </c>
      <c r="R13" s="27">
        <f t="shared" si="2"/>
        <v>4.5028419576289958</v>
      </c>
    </row>
    <row r="14" spans="1:18" ht="15" x14ac:dyDescent="0.2">
      <c r="B14" s="23" t="s">
        <v>33</v>
      </c>
      <c r="C14" s="52">
        <v>1</v>
      </c>
      <c r="D14" s="43">
        <v>500</v>
      </c>
      <c r="E14" s="8">
        <v>1</v>
      </c>
      <c r="F14" s="25">
        <f t="shared" si="1"/>
        <v>500</v>
      </c>
      <c r="G14" s="161">
        <v>0</v>
      </c>
      <c r="H14" s="161"/>
      <c r="I14" s="161"/>
      <c r="J14" s="161"/>
      <c r="K14" s="161"/>
      <c r="L14" s="161"/>
      <c r="M14" s="161"/>
      <c r="N14" s="161"/>
      <c r="O14" s="161"/>
      <c r="P14" s="24"/>
      <c r="Q14" s="26">
        <f t="shared" si="0"/>
        <v>500</v>
      </c>
      <c r="R14" s="27">
        <f t="shared" si="2"/>
        <v>3.6908540636303244</v>
      </c>
    </row>
    <row r="15" spans="1:18" ht="15" x14ac:dyDescent="0.2">
      <c r="B15" s="23" t="s">
        <v>34</v>
      </c>
      <c r="C15" s="52"/>
      <c r="D15" s="43"/>
      <c r="E15" s="8">
        <v>1</v>
      </c>
      <c r="F15" s="25">
        <f t="shared" si="1"/>
        <v>0</v>
      </c>
      <c r="G15" s="162"/>
      <c r="H15" s="162"/>
      <c r="I15" s="162"/>
      <c r="J15" s="162"/>
      <c r="K15" s="162"/>
      <c r="L15" s="162"/>
      <c r="M15" s="162"/>
      <c r="N15" s="162"/>
      <c r="O15" s="162"/>
      <c r="P15" s="24"/>
      <c r="Q15" s="26">
        <f t="shared" si="0"/>
        <v>0</v>
      </c>
      <c r="R15" s="27">
        <f t="shared" si="2"/>
        <v>0</v>
      </c>
    </row>
    <row r="16" spans="1:18" ht="15" x14ac:dyDescent="0.2">
      <c r="B16" s="23" t="s">
        <v>35</v>
      </c>
      <c r="C16" s="52"/>
      <c r="D16" s="43"/>
      <c r="E16" s="8">
        <v>1</v>
      </c>
      <c r="F16" s="25">
        <f t="shared" si="1"/>
        <v>0</v>
      </c>
      <c r="G16" s="162"/>
      <c r="H16" s="162"/>
      <c r="I16" s="162"/>
      <c r="J16" s="162"/>
      <c r="K16" s="162"/>
      <c r="L16" s="162"/>
      <c r="M16" s="162"/>
      <c r="N16" s="162"/>
      <c r="O16" s="162"/>
      <c r="P16" s="24"/>
      <c r="Q16" s="26">
        <f t="shared" si="0"/>
        <v>0</v>
      </c>
      <c r="R16" s="27">
        <f t="shared" si="2"/>
        <v>0</v>
      </c>
    </row>
    <row r="17" spans="2:18" ht="15" x14ac:dyDescent="0.2">
      <c r="B17" s="23" t="s">
        <v>36</v>
      </c>
      <c r="C17" s="52"/>
      <c r="D17" s="43"/>
      <c r="E17" s="8">
        <v>2</v>
      </c>
      <c r="F17" s="25">
        <f t="shared" si="1"/>
        <v>0</v>
      </c>
      <c r="G17" s="162"/>
      <c r="H17" s="162"/>
      <c r="I17" s="162"/>
      <c r="J17" s="162"/>
      <c r="K17" s="162"/>
      <c r="L17" s="162"/>
      <c r="M17" s="162"/>
      <c r="N17" s="162"/>
      <c r="O17" s="162"/>
      <c r="P17" s="24"/>
      <c r="Q17" s="26">
        <f t="shared" si="0"/>
        <v>0</v>
      </c>
      <c r="R17" s="27">
        <f t="shared" si="2"/>
        <v>0</v>
      </c>
    </row>
    <row r="18" spans="2:18" ht="28.5" x14ac:dyDescent="0.2">
      <c r="B18" s="23" t="s">
        <v>16</v>
      </c>
      <c r="C18" s="52">
        <v>4</v>
      </c>
      <c r="D18" s="43">
        <v>300</v>
      </c>
      <c r="E18" s="9">
        <v>1</v>
      </c>
      <c r="F18" s="25">
        <f>(C18*D18)*E18</f>
        <v>1200</v>
      </c>
      <c r="G18" s="162"/>
      <c r="H18" s="162"/>
      <c r="I18" s="162"/>
      <c r="J18" s="162"/>
      <c r="K18" s="162"/>
      <c r="L18" s="162"/>
      <c r="M18" s="162"/>
      <c r="N18" s="162"/>
      <c r="O18" s="162"/>
      <c r="P18" s="24">
        <v>0</v>
      </c>
      <c r="Q18" s="26">
        <f>((F18+I18)+L18)+O18</f>
        <v>1200</v>
      </c>
      <c r="R18" s="27">
        <f t="shared" si="2"/>
        <v>8.8580497527127786</v>
      </c>
    </row>
    <row r="19" spans="2:18" ht="15" x14ac:dyDescent="0.2">
      <c r="B19" s="23" t="s">
        <v>42</v>
      </c>
      <c r="C19" s="52">
        <v>200</v>
      </c>
      <c r="D19" s="44">
        <v>15</v>
      </c>
      <c r="E19" s="9">
        <v>200</v>
      </c>
      <c r="F19" s="25">
        <f>D19*E19</f>
        <v>3000</v>
      </c>
      <c r="G19" s="162"/>
      <c r="H19" s="162"/>
      <c r="I19" s="162"/>
      <c r="J19" s="162"/>
      <c r="K19" s="162"/>
      <c r="L19" s="162"/>
      <c r="M19" s="162"/>
      <c r="N19" s="162"/>
      <c r="O19" s="162"/>
      <c r="P19" s="24"/>
      <c r="Q19" s="26">
        <f>((F19+I19)+L19)+O19</f>
        <v>3000</v>
      </c>
      <c r="R19" s="27">
        <f t="shared" si="2"/>
        <v>22.145124381781944</v>
      </c>
    </row>
    <row r="20" spans="2:18" ht="14.45" customHeight="1" x14ac:dyDescent="0.2">
      <c r="B20" s="23" t="s">
        <v>17</v>
      </c>
      <c r="C20" s="52">
        <v>4</v>
      </c>
      <c r="D20" s="44">
        <v>150</v>
      </c>
      <c r="E20" s="9">
        <v>4</v>
      </c>
      <c r="F20" s="25">
        <f>D20*E20</f>
        <v>600</v>
      </c>
      <c r="G20" s="162"/>
      <c r="H20" s="162"/>
      <c r="I20" s="162"/>
      <c r="J20" s="162"/>
      <c r="K20" s="162"/>
      <c r="L20" s="162"/>
      <c r="M20" s="162"/>
      <c r="N20" s="162"/>
      <c r="O20" s="162"/>
      <c r="P20" s="24"/>
      <c r="Q20" s="26">
        <f>((F20+I20)+L20)+O20</f>
        <v>600</v>
      </c>
      <c r="R20" s="27">
        <f t="shared" si="2"/>
        <v>4.4290248763563893</v>
      </c>
    </row>
    <row r="21" spans="2:18" ht="15.75" thickBot="1" x14ac:dyDescent="0.25">
      <c r="B21" s="23" t="s">
        <v>18</v>
      </c>
      <c r="C21" s="164" t="s">
        <v>47</v>
      </c>
      <c r="D21" s="164"/>
      <c r="E21" s="164"/>
      <c r="F21" s="25">
        <v>1000</v>
      </c>
      <c r="G21" s="162"/>
      <c r="H21" s="162"/>
      <c r="I21" s="162"/>
      <c r="J21" s="162"/>
      <c r="K21" s="162"/>
      <c r="L21" s="162"/>
      <c r="M21" s="162"/>
      <c r="N21" s="162"/>
      <c r="O21" s="162"/>
      <c r="P21" s="24"/>
      <c r="Q21" s="26">
        <f>((F21+I21)+L21)+O21</f>
        <v>1000</v>
      </c>
      <c r="R21" s="27">
        <f t="shared" si="2"/>
        <v>7.3817081272606488</v>
      </c>
    </row>
    <row r="22" spans="2:18" ht="21.6" customHeight="1" x14ac:dyDescent="0.2">
      <c r="G22" s="162"/>
      <c r="H22" s="162"/>
      <c r="I22" s="162"/>
      <c r="J22" s="162"/>
      <c r="K22" s="162"/>
      <c r="L22" s="162"/>
      <c r="M22" s="162"/>
      <c r="N22" s="162"/>
      <c r="O22" s="162"/>
      <c r="Q22" s="30">
        <f>SUM(Q5:Q21)</f>
        <v>11780</v>
      </c>
      <c r="R22" s="27">
        <f t="shared" si="2"/>
        <v>86.956521739130437</v>
      </c>
    </row>
    <row r="23" spans="2:18" ht="14.25" x14ac:dyDescent="0.2">
      <c r="B23" s="31" t="s">
        <v>19</v>
      </c>
      <c r="C23" s="10">
        <v>15</v>
      </c>
      <c r="D23" s="32"/>
      <c r="E23" s="45"/>
      <c r="F23" s="33">
        <f>(C23/100)*Q22</f>
        <v>1767</v>
      </c>
      <c r="G23" s="162"/>
      <c r="H23" s="162"/>
      <c r="I23" s="162"/>
      <c r="J23" s="162"/>
      <c r="K23" s="162"/>
      <c r="L23" s="162"/>
      <c r="M23" s="162"/>
      <c r="N23" s="162"/>
      <c r="O23" s="162"/>
      <c r="P23" s="32"/>
      <c r="Q23" s="34">
        <f>F23</f>
        <v>1767</v>
      </c>
      <c r="R23" s="27">
        <f t="shared" si="2"/>
        <v>13.043478260869565</v>
      </c>
    </row>
    <row r="24" spans="2:18" ht="15" thickBot="1" x14ac:dyDescent="0.25">
      <c r="B24" s="31"/>
      <c r="C24" s="10"/>
      <c r="D24" s="32"/>
      <c r="E24" s="45"/>
      <c r="F24" s="33">
        <f>SUM(F5:F23)</f>
        <v>11687</v>
      </c>
      <c r="G24" s="163"/>
      <c r="H24" s="163"/>
      <c r="I24" s="163"/>
      <c r="J24" s="163"/>
      <c r="K24" s="163"/>
      <c r="L24" s="163"/>
      <c r="M24" s="163"/>
      <c r="N24" s="163"/>
      <c r="O24" s="163"/>
      <c r="P24" s="32"/>
      <c r="Q24" s="34"/>
      <c r="R24" s="35"/>
    </row>
    <row r="25" spans="2:18" ht="15" x14ac:dyDescent="0.2">
      <c r="Q25" s="30">
        <f>SUM(Q22:Q23)</f>
        <v>13547</v>
      </c>
      <c r="R25" s="36">
        <f>R23+R22</f>
        <v>100</v>
      </c>
    </row>
    <row r="26" spans="2:18" ht="32.450000000000003" customHeight="1" x14ac:dyDescent="0.2">
      <c r="B26" s="19" t="s">
        <v>20</v>
      </c>
      <c r="C26" s="3" t="s">
        <v>2</v>
      </c>
      <c r="D26" s="20" t="s">
        <v>21</v>
      </c>
      <c r="E26" s="4" t="s">
        <v>22</v>
      </c>
      <c r="F26" s="21" t="s">
        <v>23</v>
      </c>
      <c r="G26" s="21" t="s">
        <v>24</v>
      </c>
    </row>
    <row r="27" spans="2:18" ht="15.75" customHeight="1" x14ac:dyDescent="0.2">
      <c r="B27" s="23" t="s">
        <v>25</v>
      </c>
      <c r="C27" s="52">
        <v>200</v>
      </c>
      <c r="D27" s="29">
        <f>'COMMISSIONE '!$N$14</f>
        <v>90</v>
      </c>
      <c r="E27" s="11">
        <f>C27*D27</f>
        <v>18000</v>
      </c>
      <c r="F27" s="37">
        <f t="shared" ref="F27:G30" si="6">(E27/100)*P19</f>
        <v>0</v>
      </c>
      <c r="G27" s="37">
        <f t="shared" si="6"/>
        <v>0</v>
      </c>
      <c r="H27" s="24"/>
      <c r="I27" s="24"/>
      <c r="J27" s="24"/>
      <c r="K27" s="24"/>
      <c r="L27" s="24"/>
      <c r="M27" s="24"/>
      <c r="N27" s="24"/>
      <c r="O27" s="24"/>
      <c r="P27" s="24"/>
      <c r="Q27" s="38">
        <f>E27</f>
        <v>18000</v>
      </c>
    </row>
    <row r="28" spans="2:18" ht="15" x14ac:dyDescent="0.2">
      <c r="B28" s="23" t="s">
        <v>26</v>
      </c>
      <c r="C28" s="52">
        <v>200</v>
      </c>
      <c r="D28" s="29" t="s">
        <v>44</v>
      </c>
      <c r="E28" s="11">
        <v>0</v>
      </c>
      <c r="F28" s="37">
        <f t="shared" si="6"/>
        <v>0</v>
      </c>
      <c r="G28" s="37">
        <f t="shared" si="6"/>
        <v>0</v>
      </c>
      <c r="H28" s="24"/>
      <c r="I28" s="24"/>
      <c r="J28" s="24"/>
      <c r="K28" s="24"/>
      <c r="L28" s="24"/>
      <c r="M28" s="24"/>
      <c r="N28" s="24"/>
      <c r="O28" s="24"/>
      <c r="P28" s="24"/>
      <c r="Q28" s="38">
        <f>E28</f>
        <v>0</v>
      </c>
    </row>
    <row r="29" spans="2:18" ht="15" customHeight="1" x14ac:dyDescent="0.2">
      <c r="B29" s="23" t="s">
        <v>27</v>
      </c>
      <c r="C29" s="12">
        <f>(IF(($C$2&lt;8),0,IF(($C$2=16),1,IF(($C$2=24),2,IF(($C$2=32),3,IF(($C$2=40),4))))))*C27</f>
        <v>0</v>
      </c>
      <c r="D29" s="29">
        <v>0</v>
      </c>
      <c r="E29" s="11">
        <f>IF((C29&lt;1),0,(C27*C29))*D29</f>
        <v>0</v>
      </c>
      <c r="F29" s="37">
        <f t="shared" si="6"/>
        <v>0</v>
      </c>
      <c r="G29" s="37">
        <f t="shared" si="6"/>
        <v>0</v>
      </c>
      <c r="H29" s="24"/>
      <c r="I29" s="24"/>
      <c r="J29" s="24"/>
      <c r="K29" s="24"/>
      <c r="L29" s="24"/>
      <c r="M29" s="24"/>
      <c r="N29" s="24"/>
      <c r="O29" s="24"/>
      <c r="P29" s="24"/>
      <c r="Q29" s="38">
        <f>E29</f>
        <v>0</v>
      </c>
    </row>
    <row r="30" spans="2:18" ht="15" x14ac:dyDescent="0.2">
      <c r="B30" s="23" t="s">
        <v>28</v>
      </c>
      <c r="C30" s="12">
        <f>(IF(($C$2&lt;8),0,IF(($C$2=16),1,IF(($C$2=24),2,IF(($C$2=32),3,IF(($C$2=40),4))))))*C28</f>
        <v>0</v>
      </c>
      <c r="D30" s="29">
        <v>1</v>
      </c>
      <c r="E30" s="11">
        <f>IF((C30&lt;1),0,(C28*C30))*D30</f>
        <v>0</v>
      </c>
      <c r="F30" s="37">
        <f t="shared" si="6"/>
        <v>0</v>
      </c>
      <c r="G30" s="37">
        <f t="shared" si="6"/>
        <v>0</v>
      </c>
      <c r="H30" s="24"/>
      <c r="I30" s="24"/>
      <c r="J30" s="24"/>
      <c r="K30" s="24"/>
      <c r="L30" s="24"/>
      <c r="M30" s="24"/>
      <c r="N30" s="24"/>
      <c r="O30" s="24"/>
      <c r="P30" s="24"/>
      <c r="Q30" s="38">
        <f>G30</f>
        <v>0</v>
      </c>
    </row>
    <row r="31" spans="2:18" ht="15" thickBot="1" x14ac:dyDescent="0.25">
      <c r="Q31" s="39"/>
    </row>
    <row r="32" spans="2:18" ht="15" x14ac:dyDescent="0.2">
      <c r="Q32" s="40">
        <f>SUM(Q27:Q31)</f>
        <v>18000</v>
      </c>
    </row>
    <row r="33" spans="15:18" ht="15" x14ac:dyDescent="0.2">
      <c r="O33" s="41" t="s">
        <v>30</v>
      </c>
      <c r="P33" s="24"/>
      <c r="Q33" s="29">
        <f>Q32-Q25</f>
        <v>4453</v>
      </c>
      <c r="R33" s="42">
        <f>(Q33/Q32)*100</f>
        <v>24.738888888888887</v>
      </c>
    </row>
  </sheetData>
  <mergeCells count="3">
    <mergeCell ref="H1:L1"/>
    <mergeCell ref="G14:O24"/>
    <mergeCell ref="C21:E2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75" zoomScaleNormal="75" workbookViewId="0">
      <selection activeCell="F31" sqref="F31"/>
    </sheetView>
  </sheetViews>
  <sheetFormatPr defaultColWidth="8.7109375" defaultRowHeight="12.75" x14ac:dyDescent="0.2"/>
  <cols>
    <col min="1" max="1" width="4.28515625" customWidth="1"/>
    <col min="2" max="2" width="19.7109375" customWidth="1"/>
    <col min="3" max="3" width="5.7109375" customWidth="1"/>
    <col min="4" max="4" width="9.85546875" customWidth="1"/>
    <col min="5" max="5" width="16.28515625" customWidth="1"/>
    <col min="6" max="6" width="18.7109375" customWidth="1"/>
    <col min="7" max="7" width="18.42578125" customWidth="1"/>
    <col min="8" max="8" width="10.7109375" customWidth="1"/>
    <col min="9" max="10" width="12.7109375" customWidth="1"/>
    <col min="11" max="11" width="5.5703125" customWidth="1"/>
    <col min="12" max="12" width="10" customWidth="1"/>
    <col min="13" max="13" width="12.7109375" customWidth="1"/>
    <col min="14" max="14" width="8.140625" customWidth="1"/>
    <col min="15" max="15" width="10.28515625" customWidth="1"/>
    <col min="16" max="16" width="4.28515625" customWidth="1"/>
    <col min="17" max="18" width="12.7109375" customWidth="1"/>
    <col min="19" max="19" width="3.42578125" customWidth="1"/>
  </cols>
  <sheetData>
    <row r="1" spans="1:18" ht="15" customHeight="1" thickBot="1" x14ac:dyDescent="0.25">
      <c r="B1" s="53"/>
      <c r="C1" s="53"/>
      <c r="E1" s="154" t="s">
        <v>31</v>
      </c>
      <c r="F1" s="155"/>
    </row>
    <row r="2" spans="1:18" ht="36.75" thickBot="1" x14ac:dyDescent="0.25">
      <c r="A2" s="54"/>
      <c r="B2" s="1" t="s">
        <v>0</v>
      </c>
      <c r="C2" s="122">
        <v>8</v>
      </c>
      <c r="D2" s="123" t="s">
        <v>109</v>
      </c>
      <c r="E2" s="156">
        <v>20</v>
      </c>
      <c r="F2" s="157"/>
      <c r="H2" s="55" t="s">
        <v>48</v>
      </c>
      <c r="I2" s="55" t="s">
        <v>120</v>
      </c>
      <c r="J2" s="55"/>
      <c r="K2" s="55"/>
      <c r="L2" s="55"/>
    </row>
    <row r="3" spans="1:18" ht="15.6" customHeight="1" x14ac:dyDescent="0.2">
      <c r="B3" s="56"/>
      <c r="C3" s="56"/>
    </row>
    <row r="4" spans="1:18" ht="60" x14ac:dyDescent="0.2">
      <c r="B4" s="57" t="s">
        <v>1</v>
      </c>
      <c r="C4" s="3" t="s">
        <v>2</v>
      </c>
      <c r="D4" s="3" t="s">
        <v>3</v>
      </c>
      <c r="E4" s="3" t="s">
        <v>98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49</v>
      </c>
      <c r="N4" s="4" t="s">
        <v>11</v>
      </c>
      <c r="O4" s="4" t="s">
        <v>12</v>
      </c>
      <c r="P4" s="5"/>
      <c r="Q4" s="3" t="s">
        <v>13</v>
      </c>
      <c r="R4" s="58" t="s">
        <v>14</v>
      </c>
    </row>
    <row r="5" spans="1:18" ht="15" x14ac:dyDescent="0.25">
      <c r="B5" s="117" t="s">
        <v>15</v>
      </c>
      <c r="C5" s="113">
        <v>1</v>
      </c>
      <c r="D5" s="116">
        <v>100</v>
      </c>
      <c r="E5" s="118">
        <v>1</v>
      </c>
      <c r="F5" s="119">
        <v>100</v>
      </c>
      <c r="G5" s="112">
        <v>0</v>
      </c>
      <c r="H5" s="112">
        <v>0</v>
      </c>
      <c r="I5" s="112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2"/>
      <c r="Q5" s="114">
        <f t="shared" ref="Q5:Q11" si="0">((F5+I5)+L5)+O5</f>
        <v>100</v>
      </c>
      <c r="R5" s="115">
        <f t="shared" ref="R5:R16" si="1">(Q5/$Q$21)*100</f>
        <v>12.714558169103624</v>
      </c>
    </row>
    <row r="6" spans="1:18" ht="15" x14ac:dyDescent="0.25">
      <c r="B6" s="117" t="s">
        <v>50</v>
      </c>
      <c r="C6" s="120">
        <v>1</v>
      </c>
      <c r="D6" s="116">
        <v>30</v>
      </c>
      <c r="E6" s="118">
        <v>4</v>
      </c>
      <c r="F6" s="119">
        <f>(C6*D6)*E6</f>
        <v>120</v>
      </c>
      <c r="G6" s="153" t="s">
        <v>106</v>
      </c>
      <c r="H6" s="153"/>
      <c r="I6" s="153"/>
      <c r="J6" s="153"/>
      <c r="K6" s="153"/>
      <c r="L6" s="153"/>
      <c r="M6" s="153"/>
      <c r="N6" s="153"/>
      <c r="O6" s="153"/>
      <c r="P6" s="112"/>
      <c r="Q6" s="114">
        <f t="shared" si="0"/>
        <v>120</v>
      </c>
      <c r="R6" s="115">
        <f t="shared" si="1"/>
        <v>15.257469802924348</v>
      </c>
    </row>
    <row r="7" spans="1:18" ht="15" x14ac:dyDescent="0.25">
      <c r="B7" s="117" t="s">
        <v>51</v>
      </c>
      <c r="C7" s="120">
        <v>1</v>
      </c>
      <c r="D7" s="116">
        <v>30</v>
      </c>
      <c r="E7" s="121">
        <v>4</v>
      </c>
      <c r="F7" s="119">
        <f>(C7*D7)*E7</f>
        <v>120</v>
      </c>
      <c r="G7" s="153"/>
      <c r="H7" s="153"/>
      <c r="I7" s="153"/>
      <c r="J7" s="153"/>
      <c r="K7" s="153"/>
      <c r="L7" s="153"/>
      <c r="M7" s="153"/>
      <c r="N7" s="153"/>
      <c r="O7" s="153"/>
      <c r="P7" s="112"/>
      <c r="Q7" s="114">
        <f t="shared" si="0"/>
        <v>120</v>
      </c>
      <c r="R7" s="115">
        <f t="shared" si="1"/>
        <v>15.257469802924348</v>
      </c>
    </row>
    <row r="8" spans="1:18" ht="15" x14ac:dyDescent="0.25">
      <c r="B8" s="117" t="s">
        <v>52</v>
      </c>
      <c r="C8" s="113"/>
      <c r="D8" s="112"/>
      <c r="E8" s="121"/>
      <c r="F8" s="112"/>
      <c r="G8" s="153"/>
      <c r="H8" s="153"/>
      <c r="I8" s="153"/>
      <c r="J8" s="153"/>
      <c r="K8" s="153"/>
      <c r="L8" s="153"/>
      <c r="M8" s="153"/>
      <c r="N8" s="153"/>
      <c r="O8" s="153"/>
      <c r="P8" s="112"/>
      <c r="Q8" s="114">
        <f t="shared" si="0"/>
        <v>0</v>
      </c>
      <c r="R8" s="115">
        <f t="shared" si="1"/>
        <v>0</v>
      </c>
    </row>
    <row r="9" spans="1:18" ht="15" x14ac:dyDescent="0.25">
      <c r="B9" s="117" t="s">
        <v>97</v>
      </c>
      <c r="C9" s="120">
        <v>1</v>
      </c>
      <c r="D9" s="116">
        <v>15</v>
      </c>
      <c r="E9" s="118">
        <f>C2</f>
        <v>8</v>
      </c>
      <c r="F9" s="119">
        <f>(C9*D9)*E9</f>
        <v>120</v>
      </c>
      <c r="G9" s="153"/>
      <c r="H9" s="153"/>
      <c r="I9" s="153"/>
      <c r="J9" s="153"/>
      <c r="K9" s="153"/>
      <c r="L9" s="153"/>
      <c r="M9" s="153"/>
      <c r="N9" s="153"/>
      <c r="O9" s="153"/>
      <c r="P9" s="112"/>
      <c r="Q9" s="114">
        <f t="shared" si="0"/>
        <v>120</v>
      </c>
      <c r="R9" s="115">
        <f t="shared" si="1"/>
        <v>15.257469802924348</v>
      </c>
    </row>
    <row r="10" spans="1:18" ht="15" x14ac:dyDescent="0.25">
      <c r="B10" s="117" t="s">
        <v>53</v>
      </c>
      <c r="C10" s="120">
        <v>1</v>
      </c>
      <c r="D10" s="116">
        <v>150</v>
      </c>
      <c r="E10" s="118">
        <v>1</v>
      </c>
      <c r="F10" s="119">
        <f>(C10*D10)*E10</f>
        <v>150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4">
        <f t="shared" si="0"/>
        <v>150</v>
      </c>
      <c r="R10" s="115">
        <f t="shared" si="1"/>
        <v>19.071837253655435</v>
      </c>
    </row>
    <row r="11" spans="1:18" ht="15" x14ac:dyDescent="0.25">
      <c r="B11" s="117" t="s">
        <v>54</v>
      </c>
      <c r="C11" s="113"/>
      <c r="D11" s="112"/>
      <c r="E11" s="121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4">
        <f t="shared" si="0"/>
        <v>0</v>
      </c>
      <c r="R11" s="115">
        <f t="shared" si="1"/>
        <v>0</v>
      </c>
    </row>
    <row r="12" spans="1:18" ht="29.25" x14ac:dyDescent="0.25">
      <c r="B12" s="117" t="s">
        <v>16</v>
      </c>
      <c r="C12" s="120">
        <v>1</v>
      </c>
      <c r="D12" s="116">
        <v>80</v>
      </c>
      <c r="E12" s="118">
        <v>1</v>
      </c>
      <c r="F12" s="119">
        <f>(C12*D12)*E12</f>
        <v>80</v>
      </c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4">
        <f>((F12+I12)+L12)+O12</f>
        <v>80</v>
      </c>
      <c r="R12" s="115">
        <f t="shared" si="1"/>
        <v>10.1716465352829</v>
      </c>
    </row>
    <row r="13" spans="1:18" ht="15" x14ac:dyDescent="0.25">
      <c r="B13" s="117" t="s">
        <v>100</v>
      </c>
      <c r="C13" s="120">
        <v>1</v>
      </c>
      <c r="D13" s="116">
        <v>25</v>
      </c>
      <c r="E13" s="118">
        <v>1</v>
      </c>
      <c r="F13" s="119">
        <f>D13*E13</f>
        <v>25</v>
      </c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4">
        <f>((F13+I13)+L13)+O13</f>
        <v>25</v>
      </c>
      <c r="R13" s="115">
        <f t="shared" si="1"/>
        <v>3.1786395422759059</v>
      </c>
    </row>
    <row r="14" spans="1:18" ht="15" x14ac:dyDescent="0.25">
      <c r="B14" s="117" t="s">
        <v>17</v>
      </c>
      <c r="C14" s="158" t="s">
        <v>102</v>
      </c>
      <c r="D14" s="158"/>
      <c r="E14" s="158"/>
      <c r="F14" s="158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4">
        <f>((F14+I14)+L14)+O14</f>
        <v>0</v>
      </c>
      <c r="R14" s="115">
        <f t="shared" si="1"/>
        <v>0</v>
      </c>
    </row>
    <row r="15" spans="1:18" ht="15" x14ac:dyDescent="0.25">
      <c r="B15" s="117" t="s">
        <v>103</v>
      </c>
      <c r="C15" s="158" t="s">
        <v>102</v>
      </c>
      <c r="D15" s="158"/>
      <c r="E15" s="158"/>
      <c r="F15" s="158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4">
        <f>((F15+I15)+L15)+O15</f>
        <v>0</v>
      </c>
      <c r="R15" s="115">
        <f t="shared" si="1"/>
        <v>0</v>
      </c>
    </row>
    <row r="16" spans="1:18" ht="15" x14ac:dyDescent="0.25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4">
        <f>SUM(Q5:Q15)</f>
        <v>715</v>
      </c>
      <c r="R16" s="115">
        <f t="shared" si="1"/>
        <v>90.909090909090907</v>
      </c>
    </row>
    <row r="17" spans="2:18" ht="14.25" x14ac:dyDescent="0.2">
      <c r="B17" s="117" t="s">
        <v>19</v>
      </c>
      <c r="C17" s="120">
        <v>10</v>
      </c>
      <c r="D17" s="112"/>
      <c r="E17" s="112"/>
      <c r="F17" s="119">
        <f>(C17/100)*Q16</f>
        <v>71.5</v>
      </c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6">
        <f>F17</f>
        <v>71.5</v>
      </c>
      <c r="R17" s="115">
        <f>(Q17/$Q$21)*100</f>
        <v>9.0909090909090917</v>
      </c>
    </row>
    <row r="18" spans="2:18" ht="15" x14ac:dyDescent="0.25">
      <c r="B18" s="117"/>
      <c r="C18" s="120"/>
      <c r="D18" s="112"/>
      <c r="E18" s="112"/>
      <c r="F18" s="119">
        <f>SUM(F5:F17)</f>
        <v>786.5</v>
      </c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4">
        <f>SUM(Q16:Q17)</f>
        <v>786.5</v>
      </c>
      <c r="R18" s="114">
        <f>SUM(R16:R17)</f>
        <v>100</v>
      </c>
    </row>
    <row r="19" spans="2:18" ht="14.25" x14ac:dyDescent="0.2">
      <c r="B19" s="105" t="s">
        <v>101</v>
      </c>
      <c r="C19" s="107"/>
      <c r="D19" s="108"/>
      <c r="E19" s="108"/>
      <c r="F19" s="109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10"/>
      <c r="R19" s="111"/>
    </row>
    <row r="20" spans="2:18" ht="14.45" customHeight="1" thickBot="1" x14ac:dyDescent="0.25">
      <c r="B20" s="106" t="s">
        <v>104</v>
      </c>
      <c r="C20" s="107"/>
      <c r="D20" s="108"/>
      <c r="E20" s="108"/>
      <c r="F20" s="109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10"/>
      <c r="R20" s="111"/>
    </row>
    <row r="21" spans="2:18" ht="15" x14ac:dyDescent="0.25">
      <c r="Q21" s="66">
        <f>SUM(Q16:Q17)</f>
        <v>786.5</v>
      </c>
      <c r="R21" s="73"/>
    </row>
    <row r="22" spans="2:18" ht="51" customHeight="1" x14ac:dyDescent="0.2">
      <c r="B22" s="57" t="s">
        <v>20</v>
      </c>
      <c r="C22" s="3" t="s">
        <v>2</v>
      </c>
      <c r="D22" s="3" t="s">
        <v>21</v>
      </c>
      <c r="E22" s="4" t="s">
        <v>22</v>
      </c>
      <c r="F22" s="4" t="s">
        <v>23</v>
      </c>
      <c r="G22" s="4" t="s">
        <v>24</v>
      </c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2:18" ht="15" x14ac:dyDescent="0.25">
      <c r="B23" s="59" t="s">
        <v>25</v>
      </c>
      <c r="C23" s="65">
        <v>20</v>
      </c>
      <c r="D23" s="60">
        <f>'COMMISSIONE '!$N$16</f>
        <v>50</v>
      </c>
      <c r="E23" s="74">
        <f>C23*D23</f>
        <v>1000</v>
      </c>
      <c r="F23" s="74">
        <f>(E23/100)*P13</f>
        <v>0</v>
      </c>
      <c r="G23" s="74">
        <f>(F23/100)*Q13</f>
        <v>0</v>
      </c>
      <c r="H23" s="62"/>
      <c r="I23" s="62"/>
      <c r="J23" s="62"/>
      <c r="K23" s="62"/>
      <c r="L23" s="62"/>
      <c r="M23" s="62"/>
      <c r="N23" s="62"/>
      <c r="O23" s="62"/>
      <c r="P23" s="62"/>
      <c r="Q23" s="75">
        <f>E23</f>
        <v>1000</v>
      </c>
    </row>
    <row r="24" spans="2:18" ht="15" x14ac:dyDescent="0.25">
      <c r="B24" s="59" t="s">
        <v>99</v>
      </c>
      <c r="C24" s="152" t="s">
        <v>95</v>
      </c>
      <c r="D24" s="152"/>
      <c r="E24" s="74">
        <v>0</v>
      </c>
      <c r="F24" s="74">
        <v>0</v>
      </c>
      <c r="G24" s="74">
        <v>0</v>
      </c>
      <c r="H24" s="62"/>
      <c r="I24" s="62"/>
      <c r="J24" s="62"/>
      <c r="K24" s="62"/>
      <c r="L24" s="62"/>
      <c r="M24" s="62"/>
      <c r="N24" s="62"/>
      <c r="O24" s="62"/>
      <c r="P24" s="62"/>
      <c r="Q24" s="75">
        <f>E24</f>
        <v>0</v>
      </c>
    </row>
    <row r="25" spans="2:18" ht="15" x14ac:dyDescent="0.25">
      <c r="B25" s="59" t="s">
        <v>27</v>
      </c>
      <c r="C25" s="76">
        <f>(IF(($C$2&lt;8),0,IF(($C$2=16),1,IF(($C$2=24),2,IF(($C$2=32),3,IF(($C$2=40),4))))))*C23</f>
        <v>0</v>
      </c>
      <c r="D25" s="60">
        <v>0</v>
      </c>
      <c r="E25" s="74">
        <f>IF((C25&lt;1),0,(C23*C25))*D25</f>
        <v>0</v>
      </c>
      <c r="F25" s="74">
        <f>(E25/100)*P15</f>
        <v>0</v>
      </c>
      <c r="G25" s="74">
        <f>(F25/100)*Q15</f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75">
        <f>E25</f>
        <v>0</v>
      </c>
    </row>
    <row r="26" spans="2:18" ht="15" x14ac:dyDescent="0.25">
      <c r="B26" s="59" t="s">
        <v>28</v>
      </c>
      <c r="C26" s="62"/>
      <c r="D26" s="62"/>
      <c r="E26" s="62"/>
      <c r="F26" s="74">
        <f>(E26/100)*P16</f>
        <v>0</v>
      </c>
      <c r="G26" s="74">
        <f>(F26/100)*Q16</f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75">
        <f>G26</f>
        <v>0</v>
      </c>
    </row>
    <row r="27" spans="2:18" ht="15.75" customHeight="1" thickBot="1" x14ac:dyDescent="0.25">
      <c r="Q27" s="77"/>
    </row>
    <row r="28" spans="2:18" ht="15" x14ac:dyDescent="0.25">
      <c r="Q28" s="78">
        <f>SUM(Q23:Q27)</f>
        <v>1000</v>
      </c>
    </row>
    <row r="29" spans="2:18" ht="15" customHeight="1" x14ac:dyDescent="0.2">
      <c r="R29" s="79" t="s">
        <v>29</v>
      </c>
    </row>
    <row r="30" spans="2:18" ht="15" x14ac:dyDescent="0.25">
      <c r="O30" s="80" t="s">
        <v>30</v>
      </c>
      <c r="P30" s="62"/>
      <c r="Q30" s="60">
        <f>Q28-Q21</f>
        <v>213.5</v>
      </c>
      <c r="R30" s="81">
        <f>(Q30/Q28)*100</f>
        <v>21.349999999999998</v>
      </c>
    </row>
  </sheetData>
  <mergeCells count="6">
    <mergeCell ref="C24:D24"/>
    <mergeCell ref="E1:F1"/>
    <mergeCell ref="E2:F2"/>
    <mergeCell ref="G6:O9"/>
    <mergeCell ref="C14:F14"/>
    <mergeCell ref="C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80" zoomScaleNormal="80" workbookViewId="0">
      <selection activeCell="D23" sqref="D23"/>
    </sheetView>
  </sheetViews>
  <sheetFormatPr defaultColWidth="8.7109375" defaultRowHeight="12.75" x14ac:dyDescent="0.2"/>
  <cols>
    <col min="1" max="1" width="4.28515625" customWidth="1"/>
    <col min="2" max="2" width="19.7109375" customWidth="1"/>
    <col min="3" max="3" width="5.7109375" customWidth="1"/>
    <col min="4" max="4" width="9.85546875" customWidth="1"/>
    <col min="5" max="5" width="16.28515625" customWidth="1"/>
    <col min="6" max="6" width="18.7109375" customWidth="1"/>
    <col min="7" max="7" width="18.42578125" customWidth="1"/>
    <col min="8" max="8" width="10.7109375" customWidth="1"/>
    <col min="9" max="10" width="12.7109375" customWidth="1"/>
    <col min="11" max="11" width="5.5703125" customWidth="1"/>
    <col min="12" max="12" width="10" customWidth="1"/>
    <col min="13" max="13" width="12.7109375" customWidth="1"/>
    <col min="14" max="14" width="8.140625" customWidth="1"/>
    <col min="15" max="15" width="10.28515625" customWidth="1"/>
    <col min="16" max="16" width="4.28515625" customWidth="1"/>
    <col min="17" max="18" width="12.7109375" customWidth="1"/>
    <col min="19" max="19" width="3.42578125" customWidth="1"/>
  </cols>
  <sheetData>
    <row r="1" spans="1:18" ht="15" customHeight="1" thickBot="1" x14ac:dyDescent="0.25">
      <c r="B1" s="53"/>
      <c r="C1" s="53"/>
      <c r="E1" s="154" t="s">
        <v>31</v>
      </c>
      <c r="F1" s="155"/>
    </row>
    <row r="2" spans="1:18" ht="36.75" thickBot="1" x14ac:dyDescent="0.25">
      <c r="A2" s="54"/>
      <c r="B2" s="1" t="s">
        <v>0</v>
      </c>
      <c r="C2" s="122">
        <v>8</v>
      </c>
      <c r="D2" s="123" t="s">
        <v>109</v>
      </c>
      <c r="E2" s="156">
        <v>20</v>
      </c>
      <c r="F2" s="157"/>
      <c r="H2" s="55" t="s">
        <v>48</v>
      </c>
      <c r="I2" s="55" t="s">
        <v>96</v>
      </c>
      <c r="J2" s="55"/>
      <c r="K2" s="55"/>
      <c r="L2" s="55"/>
    </row>
    <row r="3" spans="1:18" ht="15.6" customHeight="1" x14ac:dyDescent="0.2">
      <c r="B3" s="56"/>
      <c r="C3" s="56"/>
    </row>
    <row r="4" spans="1:18" ht="60" x14ac:dyDescent="0.2">
      <c r="B4" s="57" t="s">
        <v>1</v>
      </c>
      <c r="C4" s="3" t="s">
        <v>2</v>
      </c>
      <c r="D4" s="3" t="s">
        <v>3</v>
      </c>
      <c r="E4" s="3" t="s">
        <v>98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49</v>
      </c>
      <c r="N4" s="4" t="s">
        <v>11</v>
      </c>
      <c r="O4" s="4" t="s">
        <v>12</v>
      </c>
      <c r="P4" s="5"/>
      <c r="Q4" s="3" t="s">
        <v>13</v>
      </c>
      <c r="R4" s="58" t="s">
        <v>14</v>
      </c>
    </row>
    <row r="5" spans="1:18" ht="15" x14ac:dyDescent="0.25">
      <c r="B5" s="117" t="s">
        <v>15</v>
      </c>
      <c r="C5" s="113">
        <v>1</v>
      </c>
      <c r="D5" s="116">
        <v>100</v>
      </c>
      <c r="E5" s="118">
        <v>1</v>
      </c>
      <c r="F5" s="119">
        <v>100</v>
      </c>
      <c r="G5" s="112">
        <v>0</v>
      </c>
      <c r="H5" s="112">
        <v>0</v>
      </c>
      <c r="I5" s="112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2"/>
      <c r="Q5" s="114">
        <f t="shared" ref="Q5:Q11" si="0">((F5+I5)+L5)+O5</f>
        <v>100</v>
      </c>
      <c r="R5" s="115">
        <f t="shared" ref="R5:R16" si="1">(Q5/$Q$21)*100</f>
        <v>9.1365920511649161</v>
      </c>
    </row>
    <row r="6" spans="1:18" ht="15" x14ac:dyDescent="0.25">
      <c r="B6" s="117" t="s">
        <v>50</v>
      </c>
      <c r="C6" s="120">
        <v>1</v>
      </c>
      <c r="D6" s="116">
        <v>55</v>
      </c>
      <c r="E6" s="118">
        <v>4</v>
      </c>
      <c r="F6" s="119">
        <f>(C6*D6)*E6</f>
        <v>220</v>
      </c>
      <c r="G6" s="153" t="s">
        <v>106</v>
      </c>
      <c r="H6" s="153"/>
      <c r="I6" s="153"/>
      <c r="J6" s="153"/>
      <c r="K6" s="153"/>
      <c r="L6" s="153"/>
      <c r="M6" s="153"/>
      <c r="N6" s="153"/>
      <c r="O6" s="153"/>
      <c r="P6" s="112"/>
      <c r="Q6" s="114">
        <f t="shared" si="0"/>
        <v>220</v>
      </c>
      <c r="R6" s="115">
        <f t="shared" si="1"/>
        <v>20.100502512562816</v>
      </c>
    </row>
    <row r="7" spans="1:18" ht="15" x14ac:dyDescent="0.25">
      <c r="B7" s="117" t="s">
        <v>51</v>
      </c>
      <c r="C7" s="120">
        <v>1</v>
      </c>
      <c r="D7" s="116">
        <v>55</v>
      </c>
      <c r="E7" s="121">
        <v>4</v>
      </c>
      <c r="F7" s="119">
        <f>(C7*D7)*E7</f>
        <v>220</v>
      </c>
      <c r="G7" s="153"/>
      <c r="H7" s="153"/>
      <c r="I7" s="153"/>
      <c r="J7" s="153"/>
      <c r="K7" s="153"/>
      <c r="L7" s="153"/>
      <c r="M7" s="153"/>
      <c r="N7" s="153"/>
      <c r="O7" s="153"/>
      <c r="P7" s="112"/>
      <c r="Q7" s="114">
        <f t="shared" si="0"/>
        <v>220</v>
      </c>
      <c r="R7" s="115">
        <f t="shared" si="1"/>
        <v>20.100502512562816</v>
      </c>
    </row>
    <row r="8" spans="1:18" ht="15" x14ac:dyDescent="0.25">
      <c r="B8" s="117" t="s">
        <v>52</v>
      </c>
      <c r="C8" s="113"/>
      <c r="D8" s="112"/>
      <c r="E8" s="121"/>
      <c r="F8" s="112"/>
      <c r="G8" s="153"/>
      <c r="H8" s="153"/>
      <c r="I8" s="153"/>
      <c r="J8" s="153"/>
      <c r="K8" s="153"/>
      <c r="L8" s="153"/>
      <c r="M8" s="153"/>
      <c r="N8" s="153"/>
      <c r="O8" s="153"/>
      <c r="P8" s="112"/>
      <c r="Q8" s="114">
        <f t="shared" si="0"/>
        <v>0</v>
      </c>
      <c r="R8" s="115">
        <f t="shared" si="1"/>
        <v>0</v>
      </c>
    </row>
    <row r="9" spans="1:18" ht="15" x14ac:dyDescent="0.25">
      <c r="B9" s="117" t="s">
        <v>97</v>
      </c>
      <c r="C9" s="120">
        <v>1</v>
      </c>
      <c r="D9" s="116">
        <v>25</v>
      </c>
      <c r="E9" s="118">
        <f>C2</f>
        <v>8</v>
      </c>
      <c r="F9" s="119">
        <f>(C9*D9)*E9</f>
        <v>200</v>
      </c>
      <c r="G9" s="153"/>
      <c r="H9" s="153"/>
      <c r="I9" s="153"/>
      <c r="J9" s="153"/>
      <c r="K9" s="153"/>
      <c r="L9" s="153"/>
      <c r="M9" s="153"/>
      <c r="N9" s="153"/>
      <c r="O9" s="153"/>
      <c r="P9" s="112"/>
      <c r="Q9" s="114">
        <f t="shared" si="0"/>
        <v>200</v>
      </c>
      <c r="R9" s="115">
        <f t="shared" si="1"/>
        <v>18.273184102329832</v>
      </c>
    </row>
    <row r="10" spans="1:18" ht="15" x14ac:dyDescent="0.25">
      <c r="B10" s="117" t="s">
        <v>53</v>
      </c>
      <c r="C10" s="120">
        <v>1</v>
      </c>
      <c r="D10" s="116">
        <v>150</v>
      </c>
      <c r="E10" s="118">
        <v>1</v>
      </c>
      <c r="F10" s="119">
        <f>(C10*D10)*E10</f>
        <v>150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4">
        <f t="shared" si="0"/>
        <v>150</v>
      </c>
      <c r="R10" s="115">
        <f t="shared" si="1"/>
        <v>13.704888076747373</v>
      </c>
    </row>
    <row r="11" spans="1:18" ht="15" x14ac:dyDescent="0.25">
      <c r="B11" s="117" t="s">
        <v>54</v>
      </c>
      <c r="C11" s="113"/>
      <c r="D11" s="112"/>
      <c r="E11" s="121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4">
        <f t="shared" si="0"/>
        <v>0</v>
      </c>
      <c r="R11" s="115">
        <f t="shared" si="1"/>
        <v>0</v>
      </c>
    </row>
    <row r="12" spans="1:18" ht="29.25" x14ac:dyDescent="0.25">
      <c r="B12" s="117" t="s">
        <v>16</v>
      </c>
      <c r="C12" s="120">
        <v>1</v>
      </c>
      <c r="D12" s="116">
        <v>80</v>
      </c>
      <c r="E12" s="118">
        <v>1</v>
      </c>
      <c r="F12" s="119">
        <f>(C12*D12)*E12</f>
        <v>80</v>
      </c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4">
        <f>((F12+I12)+L12)+O12</f>
        <v>80</v>
      </c>
      <c r="R12" s="115">
        <f t="shared" si="1"/>
        <v>7.3092736409319317</v>
      </c>
    </row>
    <row r="13" spans="1:18" ht="15" x14ac:dyDescent="0.25">
      <c r="B13" s="117" t="s">
        <v>100</v>
      </c>
      <c r="C13" s="120">
        <v>1</v>
      </c>
      <c r="D13" s="116">
        <v>25</v>
      </c>
      <c r="E13" s="118">
        <v>1</v>
      </c>
      <c r="F13" s="119">
        <f>D13*E13</f>
        <v>25</v>
      </c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4">
        <f>((F13+I13)+L13)+O13</f>
        <v>25</v>
      </c>
      <c r="R13" s="115">
        <f t="shared" si="1"/>
        <v>2.284148012791229</v>
      </c>
    </row>
    <row r="14" spans="1:18" ht="15" x14ac:dyDescent="0.25">
      <c r="B14" s="117" t="s">
        <v>17</v>
      </c>
      <c r="C14" s="158" t="s">
        <v>102</v>
      </c>
      <c r="D14" s="158"/>
      <c r="E14" s="158"/>
      <c r="F14" s="158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4">
        <f>((F14+I14)+L14)+O14</f>
        <v>0</v>
      </c>
      <c r="R14" s="115">
        <f t="shared" si="1"/>
        <v>0</v>
      </c>
    </row>
    <row r="15" spans="1:18" ht="15" x14ac:dyDescent="0.25">
      <c r="B15" s="117" t="s">
        <v>103</v>
      </c>
      <c r="C15" s="158" t="s">
        <v>102</v>
      </c>
      <c r="D15" s="158"/>
      <c r="E15" s="158"/>
      <c r="F15" s="158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4">
        <f>((F15+I15)+L15)+O15</f>
        <v>0</v>
      </c>
      <c r="R15" s="115">
        <f t="shared" si="1"/>
        <v>0</v>
      </c>
    </row>
    <row r="16" spans="1:18" ht="15" x14ac:dyDescent="0.25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4">
        <f>SUM(Q5:Q15)</f>
        <v>995</v>
      </c>
      <c r="R16" s="115">
        <f t="shared" si="1"/>
        <v>90.909090909090907</v>
      </c>
    </row>
    <row r="17" spans="2:18" ht="14.25" x14ac:dyDescent="0.2">
      <c r="B17" s="117" t="s">
        <v>19</v>
      </c>
      <c r="C17" s="120">
        <v>10</v>
      </c>
      <c r="D17" s="112"/>
      <c r="E17" s="112"/>
      <c r="F17" s="119">
        <f>(C17/100)*Q16</f>
        <v>99.5</v>
      </c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6">
        <f>F17</f>
        <v>99.5</v>
      </c>
      <c r="R17" s="115">
        <f>(Q17/$Q$21)*100</f>
        <v>9.0909090909090917</v>
      </c>
    </row>
    <row r="18" spans="2:18" ht="15" x14ac:dyDescent="0.25">
      <c r="B18" s="117"/>
      <c r="C18" s="120"/>
      <c r="D18" s="112"/>
      <c r="E18" s="112"/>
      <c r="F18" s="119">
        <f>SUM(F5:F17)</f>
        <v>1094.5</v>
      </c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4">
        <f>SUM(Q16:Q17)</f>
        <v>1094.5</v>
      </c>
      <c r="R18" s="114">
        <f>SUM(R16:R17)</f>
        <v>100</v>
      </c>
    </row>
    <row r="19" spans="2:18" ht="14.25" x14ac:dyDescent="0.2">
      <c r="B19" s="105" t="s">
        <v>101</v>
      </c>
      <c r="C19" s="107"/>
      <c r="D19" s="108"/>
      <c r="E19" s="108"/>
      <c r="F19" s="109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10"/>
      <c r="R19" s="111"/>
    </row>
    <row r="20" spans="2:18" ht="14.45" customHeight="1" thickBot="1" x14ac:dyDescent="0.25">
      <c r="B20" s="106" t="s">
        <v>104</v>
      </c>
      <c r="C20" s="107"/>
      <c r="D20" s="108"/>
      <c r="E20" s="108"/>
      <c r="F20" s="109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10"/>
      <c r="R20" s="111"/>
    </row>
    <row r="21" spans="2:18" ht="15" x14ac:dyDescent="0.25">
      <c r="Q21" s="66">
        <f>SUM(Q16:Q17)</f>
        <v>1094.5</v>
      </c>
      <c r="R21" s="73"/>
    </row>
    <row r="22" spans="2:18" ht="51" customHeight="1" x14ac:dyDescent="0.2">
      <c r="B22" s="57" t="s">
        <v>20</v>
      </c>
      <c r="C22" s="3" t="s">
        <v>2</v>
      </c>
      <c r="D22" s="3" t="s">
        <v>21</v>
      </c>
      <c r="E22" s="4" t="s">
        <v>22</v>
      </c>
      <c r="F22" s="4" t="s">
        <v>23</v>
      </c>
      <c r="G22" s="4" t="s">
        <v>24</v>
      </c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2:18" ht="15" x14ac:dyDescent="0.25">
      <c r="B23" s="59" t="s">
        <v>25</v>
      </c>
      <c r="C23" s="65">
        <v>20</v>
      </c>
      <c r="D23" s="60">
        <f>'COMMISSIONE '!$N$6</f>
        <v>70</v>
      </c>
      <c r="E23" s="74">
        <f>C23*D23</f>
        <v>1400</v>
      </c>
      <c r="F23" s="74">
        <f>(E23/100)*P13</f>
        <v>0</v>
      </c>
      <c r="G23" s="74">
        <f>(F23/100)*Q13</f>
        <v>0</v>
      </c>
      <c r="H23" s="62"/>
      <c r="I23" s="62"/>
      <c r="J23" s="62"/>
      <c r="K23" s="62"/>
      <c r="L23" s="62"/>
      <c r="M23" s="62"/>
      <c r="N23" s="62"/>
      <c r="O23" s="62"/>
      <c r="P23" s="62"/>
      <c r="Q23" s="75">
        <f>E23</f>
        <v>1400</v>
      </c>
    </row>
    <row r="24" spans="2:18" ht="15" x14ac:dyDescent="0.25">
      <c r="B24" s="59" t="s">
        <v>99</v>
      </c>
      <c r="C24" s="152" t="s">
        <v>95</v>
      </c>
      <c r="D24" s="152"/>
      <c r="E24" s="74">
        <v>0</v>
      </c>
      <c r="F24" s="74">
        <v>0</v>
      </c>
      <c r="G24" s="74">
        <v>0</v>
      </c>
      <c r="H24" s="62"/>
      <c r="I24" s="62"/>
      <c r="J24" s="62"/>
      <c r="K24" s="62"/>
      <c r="L24" s="62"/>
      <c r="M24" s="62"/>
      <c r="N24" s="62"/>
      <c r="O24" s="62"/>
      <c r="P24" s="62"/>
      <c r="Q24" s="75">
        <f>E24</f>
        <v>0</v>
      </c>
    </row>
    <row r="25" spans="2:18" ht="15" x14ac:dyDescent="0.25">
      <c r="B25" s="59" t="s">
        <v>27</v>
      </c>
      <c r="C25" s="76">
        <f>(IF(($C$2&lt;8),0,IF(($C$2=16),1,IF(($C$2=24),2,IF(($C$2=32),3,IF(($C$2=40),4))))))*C23</f>
        <v>0</v>
      </c>
      <c r="D25" s="60">
        <v>0</v>
      </c>
      <c r="E25" s="74">
        <f>IF((C25&lt;1),0,(C23*C25))*D25</f>
        <v>0</v>
      </c>
      <c r="F25" s="74">
        <f>(E25/100)*P15</f>
        <v>0</v>
      </c>
      <c r="G25" s="74">
        <f>(F25/100)*Q15</f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75">
        <f>E25</f>
        <v>0</v>
      </c>
    </row>
    <row r="26" spans="2:18" ht="15" x14ac:dyDescent="0.25">
      <c r="B26" s="59" t="s">
        <v>28</v>
      </c>
      <c r="C26" s="62"/>
      <c r="D26" s="62"/>
      <c r="E26" s="62"/>
      <c r="F26" s="74">
        <f>(E26/100)*P16</f>
        <v>0</v>
      </c>
      <c r="G26" s="74">
        <f>(F26/100)*Q16</f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75">
        <f>G26</f>
        <v>0</v>
      </c>
    </row>
    <row r="27" spans="2:18" ht="15.75" customHeight="1" thickBot="1" x14ac:dyDescent="0.25">
      <c r="Q27" s="77"/>
    </row>
    <row r="28" spans="2:18" ht="15" x14ac:dyDescent="0.25">
      <c r="Q28" s="78">
        <f>SUM(Q23:Q27)</f>
        <v>1400</v>
      </c>
    </row>
    <row r="29" spans="2:18" ht="15" customHeight="1" x14ac:dyDescent="0.2">
      <c r="R29" s="79" t="s">
        <v>29</v>
      </c>
    </row>
    <row r="30" spans="2:18" ht="15" x14ac:dyDescent="0.25">
      <c r="O30" s="80" t="s">
        <v>30</v>
      </c>
      <c r="P30" s="62"/>
      <c r="Q30" s="60">
        <f>Q28-Q21</f>
        <v>305.5</v>
      </c>
      <c r="R30" s="81">
        <f>(Q30/Q28)*100</f>
        <v>21.821428571428573</v>
      </c>
    </row>
  </sheetData>
  <mergeCells count="6">
    <mergeCell ref="C24:D24"/>
    <mergeCell ref="G6:O9"/>
    <mergeCell ref="E1:F1"/>
    <mergeCell ref="E2:F2"/>
    <mergeCell ref="C14:F14"/>
    <mergeCell ref="C15:F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="75" zoomScaleNormal="75" workbookViewId="0">
      <selection activeCell="D23" sqref="D23"/>
    </sheetView>
  </sheetViews>
  <sheetFormatPr defaultColWidth="8.7109375" defaultRowHeight="12.75" x14ac:dyDescent="0.2"/>
  <cols>
    <col min="1" max="1" width="4.28515625" customWidth="1"/>
    <col min="2" max="2" width="19.7109375" customWidth="1"/>
    <col min="3" max="3" width="5.7109375" customWidth="1"/>
    <col min="4" max="4" width="9.85546875" customWidth="1"/>
    <col min="5" max="5" width="18" customWidth="1"/>
    <col min="6" max="6" width="19.42578125" customWidth="1"/>
    <col min="7" max="7" width="20.5703125" customWidth="1"/>
    <col min="8" max="8" width="10.7109375" customWidth="1"/>
    <col min="9" max="10" width="12.7109375" customWidth="1"/>
    <col min="11" max="11" width="5.5703125" customWidth="1"/>
    <col min="12" max="12" width="10" customWidth="1"/>
    <col min="13" max="13" width="12.7109375" customWidth="1"/>
    <col min="14" max="14" width="8.140625" customWidth="1"/>
    <col min="15" max="15" width="10.28515625" customWidth="1"/>
    <col min="16" max="16" width="4.28515625" customWidth="1"/>
    <col min="17" max="18" width="12.7109375" customWidth="1"/>
    <col min="19" max="19" width="3.42578125" customWidth="1"/>
  </cols>
  <sheetData>
    <row r="1" spans="1:18" ht="15.75" customHeight="1" thickBot="1" x14ac:dyDescent="0.25">
      <c r="B1" s="53"/>
      <c r="C1" s="53"/>
      <c r="E1" s="154" t="s">
        <v>31</v>
      </c>
      <c r="F1" s="155"/>
    </row>
    <row r="2" spans="1:18" ht="36.75" thickBot="1" x14ac:dyDescent="0.25">
      <c r="A2" s="54"/>
      <c r="B2" s="1" t="s">
        <v>0</v>
      </c>
      <c r="C2" s="122">
        <v>8</v>
      </c>
      <c r="D2" s="123" t="s">
        <v>109</v>
      </c>
      <c r="E2" s="156">
        <v>20</v>
      </c>
      <c r="F2" s="157"/>
      <c r="H2" s="55" t="s">
        <v>48</v>
      </c>
      <c r="I2" s="55" t="s">
        <v>105</v>
      </c>
      <c r="J2" s="55"/>
      <c r="K2" s="55"/>
      <c r="L2" s="55"/>
    </row>
    <row r="3" spans="1:18" ht="15.6" customHeight="1" x14ac:dyDescent="0.2">
      <c r="B3" s="56"/>
      <c r="C3" s="56"/>
    </row>
    <row r="4" spans="1:18" ht="60" x14ac:dyDescent="0.2">
      <c r="B4" s="57" t="s">
        <v>1</v>
      </c>
      <c r="C4" s="3" t="s">
        <v>2</v>
      </c>
      <c r="D4" s="3" t="s">
        <v>3</v>
      </c>
      <c r="E4" s="3" t="s">
        <v>98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49</v>
      </c>
      <c r="N4" s="4" t="s">
        <v>11</v>
      </c>
      <c r="O4" s="4" t="s">
        <v>12</v>
      </c>
      <c r="P4" s="5"/>
      <c r="Q4" s="3" t="s">
        <v>13</v>
      </c>
      <c r="R4" s="58" t="s">
        <v>14</v>
      </c>
    </row>
    <row r="5" spans="1:18" ht="15" x14ac:dyDescent="0.25">
      <c r="B5" s="117" t="s">
        <v>15</v>
      </c>
      <c r="C5" s="113">
        <v>1</v>
      </c>
      <c r="D5" s="116">
        <v>500</v>
      </c>
      <c r="E5" s="118">
        <v>1</v>
      </c>
      <c r="F5" s="119">
        <f>D5*E5</f>
        <v>500</v>
      </c>
      <c r="G5" s="112">
        <v>0</v>
      </c>
      <c r="H5" s="112">
        <v>0</v>
      </c>
      <c r="I5" s="112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2"/>
      <c r="Q5" s="114">
        <f t="shared" ref="Q5:Q11" si="0">((F5+I5)+L5)+O5</f>
        <v>500</v>
      </c>
      <c r="R5" s="115">
        <f t="shared" ref="R5:R16" si="1">(Q5/$Q$21)*100</f>
        <v>29.231218941829873</v>
      </c>
    </row>
    <row r="6" spans="1:18" ht="15" x14ac:dyDescent="0.25">
      <c r="B6" s="117" t="s">
        <v>50</v>
      </c>
      <c r="C6" s="120">
        <v>1</v>
      </c>
      <c r="D6" s="116">
        <v>70</v>
      </c>
      <c r="E6" s="118">
        <v>4</v>
      </c>
      <c r="F6" s="119">
        <f>(C6*D6)*E6</f>
        <v>280</v>
      </c>
      <c r="G6" s="153" t="s">
        <v>106</v>
      </c>
      <c r="H6" s="153"/>
      <c r="I6" s="153"/>
      <c r="J6" s="153"/>
      <c r="K6" s="153"/>
      <c r="L6" s="153"/>
      <c r="M6" s="153"/>
      <c r="N6" s="153"/>
      <c r="O6" s="153"/>
      <c r="P6" s="112"/>
      <c r="Q6" s="114">
        <f t="shared" si="0"/>
        <v>280</v>
      </c>
      <c r="R6" s="115">
        <f t="shared" si="1"/>
        <v>16.369482607424729</v>
      </c>
    </row>
    <row r="7" spans="1:18" ht="15" x14ac:dyDescent="0.25">
      <c r="B7" s="117" t="s">
        <v>51</v>
      </c>
      <c r="C7" s="120">
        <v>1</v>
      </c>
      <c r="D7" s="116">
        <v>70</v>
      </c>
      <c r="E7" s="121">
        <v>4</v>
      </c>
      <c r="F7" s="119">
        <f>(C7*D7)*E7</f>
        <v>280</v>
      </c>
      <c r="G7" s="153"/>
      <c r="H7" s="153"/>
      <c r="I7" s="153"/>
      <c r="J7" s="153"/>
      <c r="K7" s="153"/>
      <c r="L7" s="153"/>
      <c r="M7" s="153"/>
      <c r="N7" s="153"/>
      <c r="O7" s="153"/>
      <c r="P7" s="112"/>
      <c r="Q7" s="114">
        <f t="shared" si="0"/>
        <v>280</v>
      </c>
      <c r="R7" s="115">
        <f t="shared" si="1"/>
        <v>16.369482607424729</v>
      </c>
    </row>
    <row r="8" spans="1:18" ht="15" x14ac:dyDescent="0.25">
      <c r="B8" s="117" t="s">
        <v>52</v>
      </c>
      <c r="C8" s="113"/>
      <c r="D8" s="112"/>
      <c r="E8" s="121"/>
      <c r="F8" s="112"/>
      <c r="G8" s="153"/>
      <c r="H8" s="153"/>
      <c r="I8" s="153"/>
      <c r="J8" s="153"/>
      <c r="K8" s="153"/>
      <c r="L8" s="153"/>
      <c r="M8" s="153"/>
      <c r="N8" s="153"/>
      <c r="O8" s="153"/>
      <c r="P8" s="112"/>
      <c r="Q8" s="114">
        <f t="shared" si="0"/>
        <v>0</v>
      </c>
      <c r="R8" s="115">
        <f t="shared" si="1"/>
        <v>0</v>
      </c>
    </row>
    <row r="9" spans="1:18" ht="15" x14ac:dyDescent="0.25">
      <c r="B9" s="117" t="s">
        <v>97</v>
      </c>
      <c r="C9" s="120">
        <v>1</v>
      </c>
      <c r="D9" s="116">
        <v>30</v>
      </c>
      <c r="E9" s="118">
        <f>C2</f>
        <v>8</v>
      </c>
      <c r="F9" s="119">
        <f>(C9*D9)*E9</f>
        <v>240</v>
      </c>
      <c r="G9" s="153"/>
      <c r="H9" s="153"/>
      <c r="I9" s="153"/>
      <c r="J9" s="153"/>
      <c r="K9" s="153"/>
      <c r="L9" s="153"/>
      <c r="M9" s="153"/>
      <c r="N9" s="153"/>
      <c r="O9" s="153"/>
      <c r="P9" s="112"/>
      <c r="Q9" s="114">
        <f t="shared" si="0"/>
        <v>240</v>
      </c>
      <c r="R9" s="115">
        <f t="shared" si="1"/>
        <v>14.030985092078341</v>
      </c>
    </row>
    <row r="10" spans="1:18" ht="15" x14ac:dyDescent="0.25">
      <c r="B10" s="117" t="s">
        <v>53</v>
      </c>
      <c r="C10" s="120">
        <v>1</v>
      </c>
      <c r="D10" s="116">
        <v>150</v>
      </c>
      <c r="E10" s="118">
        <v>1</v>
      </c>
      <c r="F10" s="119">
        <f>(C10*D10)*E10</f>
        <v>150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4">
        <f t="shared" si="0"/>
        <v>150</v>
      </c>
      <c r="R10" s="115">
        <f t="shared" si="1"/>
        <v>8.7693656825489636</v>
      </c>
    </row>
    <row r="11" spans="1:18" ht="15" x14ac:dyDescent="0.25">
      <c r="B11" s="117" t="s">
        <v>54</v>
      </c>
      <c r="C11" s="113"/>
      <c r="D11" s="112"/>
      <c r="E11" s="121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4">
        <f t="shared" si="0"/>
        <v>0</v>
      </c>
      <c r="R11" s="115">
        <f t="shared" si="1"/>
        <v>0</v>
      </c>
    </row>
    <row r="12" spans="1:18" ht="29.25" x14ac:dyDescent="0.25">
      <c r="B12" s="117" t="s">
        <v>16</v>
      </c>
      <c r="C12" s="120">
        <v>1</v>
      </c>
      <c r="D12" s="116">
        <v>80</v>
      </c>
      <c r="E12" s="118">
        <v>1</v>
      </c>
      <c r="F12" s="119">
        <f>(C12*D12)*E12</f>
        <v>80</v>
      </c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4">
        <f>((F12+I12)+L12)+O12</f>
        <v>80</v>
      </c>
      <c r="R12" s="115">
        <f t="shared" si="1"/>
        <v>4.6769950306927797</v>
      </c>
    </row>
    <row r="13" spans="1:18" ht="15" x14ac:dyDescent="0.25">
      <c r="B13" s="117" t="s">
        <v>100</v>
      </c>
      <c r="C13" s="120">
        <v>1</v>
      </c>
      <c r="D13" s="116">
        <v>25</v>
      </c>
      <c r="E13" s="118">
        <v>1</v>
      </c>
      <c r="F13" s="119">
        <f>D13*E13</f>
        <v>25</v>
      </c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4">
        <f>((F13+I13)+L13)+O13</f>
        <v>25</v>
      </c>
      <c r="R13" s="115">
        <f t="shared" si="1"/>
        <v>1.4615609470914936</v>
      </c>
    </row>
    <row r="14" spans="1:18" ht="15" x14ac:dyDescent="0.25">
      <c r="B14" s="117" t="s">
        <v>17</v>
      </c>
      <c r="C14" s="158" t="s">
        <v>102</v>
      </c>
      <c r="D14" s="158"/>
      <c r="E14" s="158"/>
      <c r="F14" s="158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4">
        <f>((F14+I14)+L14)+O14</f>
        <v>0</v>
      </c>
      <c r="R14" s="115">
        <f t="shared" si="1"/>
        <v>0</v>
      </c>
    </row>
    <row r="15" spans="1:18" ht="15" x14ac:dyDescent="0.25">
      <c r="B15" s="117" t="s">
        <v>103</v>
      </c>
      <c r="C15" s="158" t="s">
        <v>102</v>
      </c>
      <c r="D15" s="158"/>
      <c r="E15" s="158"/>
      <c r="F15" s="158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4">
        <f>((F15+I15)+L15)+O15</f>
        <v>0</v>
      </c>
      <c r="R15" s="115">
        <f t="shared" si="1"/>
        <v>0</v>
      </c>
    </row>
    <row r="16" spans="1:18" ht="15" x14ac:dyDescent="0.25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4">
        <f>SUM(Q5:Q15)</f>
        <v>1555</v>
      </c>
      <c r="R16" s="115">
        <f t="shared" si="1"/>
        <v>90.909090909090907</v>
      </c>
    </row>
    <row r="17" spans="2:18" ht="14.25" x14ac:dyDescent="0.2">
      <c r="B17" s="117" t="s">
        <v>19</v>
      </c>
      <c r="C17" s="120">
        <v>10</v>
      </c>
      <c r="D17" s="112"/>
      <c r="E17" s="112"/>
      <c r="F17" s="119">
        <f>(C17/100)*Q16</f>
        <v>155.5</v>
      </c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6">
        <f>F17</f>
        <v>155.5</v>
      </c>
      <c r="R17" s="115">
        <f>(Q17/$Q$21)*100</f>
        <v>9.0909090909090917</v>
      </c>
    </row>
    <row r="18" spans="2:18" ht="15" x14ac:dyDescent="0.25">
      <c r="B18" s="117"/>
      <c r="C18" s="120"/>
      <c r="D18" s="112"/>
      <c r="E18" s="112"/>
      <c r="F18" s="119">
        <f>SUM(F5:F17)</f>
        <v>1710.5</v>
      </c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4">
        <f>SUM(Q16:Q17)</f>
        <v>1710.5</v>
      </c>
      <c r="R18" s="114">
        <f>SUM(R16:R17)</f>
        <v>100</v>
      </c>
    </row>
    <row r="19" spans="2:18" ht="14.25" x14ac:dyDescent="0.2">
      <c r="B19" s="105" t="s">
        <v>101</v>
      </c>
      <c r="C19" s="107"/>
      <c r="D19" s="108"/>
      <c r="E19" s="108"/>
      <c r="F19" s="109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10"/>
      <c r="R19" s="111"/>
    </row>
    <row r="20" spans="2:18" ht="15" thickBot="1" x14ac:dyDescent="0.25">
      <c r="B20" s="106" t="s">
        <v>104</v>
      </c>
      <c r="C20" s="107"/>
      <c r="D20" s="108"/>
      <c r="E20" s="108"/>
      <c r="F20" s="109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10"/>
      <c r="R20" s="111"/>
    </row>
    <row r="21" spans="2:18" ht="15" x14ac:dyDescent="0.25">
      <c r="Q21" s="66">
        <f>SUM(Q16:Q17)</f>
        <v>1710.5</v>
      </c>
      <c r="R21" s="73">
        <v>0</v>
      </c>
    </row>
    <row r="22" spans="2:18" ht="45" x14ac:dyDescent="0.2">
      <c r="B22" s="57" t="s">
        <v>20</v>
      </c>
      <c r="C22" s="3" t="s">
        <v>2</v>
      </c>
      <c r="D22" s="3" t="s">
        <v>21</v>
      </c>
      <c r="E22" s="4" t="s">
        <v>22</v>
      </c>
      <c r="F22" s="4" t="s">
        <v>23</v>
      </c>
      <c r="G22" s="4" t="s">
        <v>24</v>
      </c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2:18" ht="15" x14ac:dyDescent="0.25">
      <c r="B23" s="59" t="s">
        <v>25</v>
      </c>
      <c r="C23" s="65">
        <v>20</v>
      </c>
      <c r="D23" s="60">
        <f>'COMMISSIONE '!$N$7</f>
        <v>115</v>
      </c>
      <c r="E23" s="74">
        <f>C23*D23</f>
        <v>2300</v>
      </c>
      <c r="F23" s="74">
        <f>(E23/100)*P13</f>
        <v>0</v>
      </c>
      <c r="G23" s="74">
        <f>(F23/100)*Q13</f>
        <v>0</v>
      </c>
      <c r="H23" s="62"/>
      <c r="I23" s="62"/>
      <c r="J23" s="62"/>
      <c r="K23" s="62"/>
      <c r="L23" s="62"/>
      <c r="M23" s="62"/>
      <c r="N23" s="62"/>
      <c r="O23" s="62"/>
      <c r="P23" s="62"/>
      <c r="Q23" s="75">
        <f>E23</f>
        <v>2300</v>
      </c>
    </row>
    <row r="24" spans="2:18" ht="15" x14ac:dyDescent="0.25">
      <c r="B24" s="59" t="s">
        <v>99</v>
      </c>
      <c r="C24" s="152" t="s">
        <v>95</v>
      </c>
      <c r="D24" s="152"/>
      <c r="E24" s="74">
        <v>0</v>
      </c>
      <c r="F24" s="74">
        <v>0</v>
      </c>
      <c r="G24" s="74">
        <v>0</v>
      </c>
      <c r="H24" s="62"/>
      <c r="I24" s="62"/>
      <c r="J24" s="62"/>
      <c r="K24" s="62"/>
      <c r="L24" s="62"/>
      <c r="M24" s="62"/>
      <c r="N24" s="62"/>
      <c r="O24" s="62"/>
      <c r="P24" s="62"/>
      <c r="Q24" s="75">
        <f>E24</f>
        <v>0</v>
      </c>
    </row>
    <row r="25" spans="2:18" ht="15" x14ac:dyDescent="0.25">
      <c r="B25" s="59" t="s">
        <v>27</v>
      </c>
      <c r="C25" s="76">
        <f>(IF(($C$2&lt;8),0,IF(($C$2=16),1,IF(($C$2=24),2,IF(($C$2=32),3,IF(($C$2=40),4))))))*C23</f>
        <v>0</v>
      </c>
      <c r="D25" s="60">
        <v>0</v>
      </c>
      <c r="E25" s="74">
        <f>IF((C25&lt;1),0,(C23*C25))*D25</f>
        <v>0</v>
      </c>
      <c r="F25" s="74">
        <f>(E25/100)*P15</f>
        <v>0</v>
      </c>
      <c r="G25" s="74">
        <f>(F25/100)*Q15</f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75">
        <f>E25</f>
        <v>0</v>
      </c>
    </row>
    <row r="26" spans="2:18" ht="15" x14ac:dyDescent="0.25">
      <c r="B26" s="59" t="s">
        <v>28</v>
      </c>
      <c r="C26" s="62"/>
      <c r="D26" s="62"/>
      <c r="E26" s="62"/>
      <c r="F26" s="74">
        <f>(E26/100)*P16</f>
        <v>0</v>
      </c>
      <c r="G26" s="74">
        <f>(F26/100)*Q16</f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75">
        <f>G26</f>
        <v>0</v>
      </c>
    </row>
    <row r="27" spans="2:18" ht="15.75" customHeight="1" thickBot="1" x14ac:dyDescent="0.25">
      <c r="Q27" s="77"/>
    </row>
    <row r="28" spans="2:18" ht="15" x14ac:dyDescent="0.25">
      <c r="Q28" s="78">
        <f>SUM(Q23:Q27)</f>
        <v>2300</v>
      </c>
    </row>
    <row r="30" spans="2:18" ht="15" customHeight="1" x14ac:dyDescent="0.2">
      <c r="R30" s="79" t="s">
        <v>29</v>
      </c>
    </row>
    <row r="31" spans="2:18" ht="15" x14ac:dyDescent="0.25">
      <c r="O31" s="80" t="s">
        <v>30</v>
      </c>
      <c r="P31" s="62"/>
      <c r="Q31" s="60">
        <f>Q28-Q21</f>
        <v>589.5</v>
      </c>
      <c r="R31" s="81">
        <f>(Q31/Q28)*100</f>
        <v>25.630434782608695</v>
      </c>
    </row>
  </sheetData>
  <mergeCells count="6">
    <mergeCell ref="G6:O9"/>
    <mergeCell ref="E1:F1"/>
    <mergeCell ref="E2:F2"/>
    <mergeCell ref="C24:D24"/>
    <mergeCell ref="C14:F14"/>
    <mergeCell ref="C15:F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="75" zoomScaleNormal="75" workbookViewId="0">
      <selection activeCell="D23" sqref="D23"/>
    </sheetView>
  </sheetViews>
  <sheetFormatPr defaultColWidth="8.7109375" defaultRowHeight="12.75" x14ac:dyDescent="0.2"/>
  <cols>
    <col min="1" max="1" width="4.28515625" customWidth="1"/>
    <col min="2" max="2" width="19.7109375" customWidth="1"/>
    <col min="3" max="3" width="5.7109375" customWidth="1"/>
    <col min="4" max="4" width="9.85546875" customWidth="1"/>
    <col min="5" max="5" width="11.7109375" customWidth="1"/>
    <col min="6" max="6" width="13.140625" customWidth="1"/>
    <col min="7" max="7" width="12.7109375" customWidth="1"/>
    <col min="8" max="8" width="10.7109375" customWidth="1"/>
    <col min="9" max="10" width="12.7109375" customWidth="1"/>
    <col min="11" max="11" width="5.5703125" customWidth="1"/>
    <col min="12" max="12" width="10" customWidth="1"/>
    <col min="13" max="13" width="12.7109375" customWidth="1"/>
    <col min="14" max="14" width="8.140625" customWidth="1"/>
    <col min="15" max="15" width="10.28515625" customWidth="1"/>
    <col min="16" max="16" width="4.28515625" customWidth="1"/>
    <col min="17" max="18" width="12.7109375" customWidth="1"/>
    <col min="19" max="19" width="3.42578125" customWidth="1"/>
  </cols>
  <sheetData>
    <row r="1" spans="1:18" ht="21.6" customHeight="1" thickBot="1" x14ac:dyDescent="0.25">
      <c r="B1" s="53"/>
      <c r="C1" s="53"/>
      <c r="E1" s="154" t="s">
        <v>31</v>
      </c>
      <c r="F1" s="155"/>
    </row>
    <row r="2" spans="1:18" ht="36.75" thickBot="1" x14ac:dyDescent="0.25">
      <c r="A2" s="54"/>
      <c r="B2" s="1" t="s">
        <v>0</v>
      </c>
      <c r="C2" s="122">
        <v>8</v>
      </c>
      <c r="D2" s="123" t="s">
        <v>109</v>
      </c>
      <c r="E2" s="156">
        <v>20</v>
      </c>
      <c r="F2" s="157"/>
      <c r="H2" s="55" t="s">
        <v>48</v>
      </c>
      <c r="I2" s="55" t="s">
        <v>107</v>
      </c>
      <c r="J2" s="55"/>
      <c r="K2" s="55"/>
      <c r="L2" s="55"/>
    </row>
    <row r="3" spans="1:18" ht="15.6" customHeight="1" x14ac:dyDescent="0.2">
      <c r="B3" s="56"/>
      <c r="C3" s="56"/>
    </row>
    <row r="4" spans="1:18" ht="60" x14ac:dyDescent="0.2">
      <c r="B4" s="57" t="s">
        <v>1</v>
      </c>
      <c r="C4" s="3" t="s">
        <v>2</v>
      </c>
      <c r="D4" s="3" t="s">
        <v>3</v>
      </c>
      <c r="E4" s="3" t="s">
        <v>98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49</v>
      </c>
      <c r="N4" s="4" t="s">
        <v>11</v>
      </c>
      <c r="O4" s="4" t="s">
        <v>12</v>
      </c>
      <c r="P4" s="5"/>
      <c r="Q4" s="3" t="s">
        <v>13</v>
      </c>
      <c r="R4" s="58" t="s">
        <v>14</v>
      </c>
    </row>
    <row r="5" spans="1:18" ht="15" x14ac:dyDescent="0.25">
      <c r="B5" s="59" t="s">
        <v>15</v>
      </c>
      <c r="C5" s="6">
        <v>1</v>
      </c>
      <c r="D5" s="60">
        <v>500</v>
      </c>
      <c r="E5" s="103">
        <v>1</v>
      </c>
      <c r="F5" s="61">
        <v>750</v>
      </c>
      <c r="G5" s="62"/>
      <c r="H5" s="62"/>
      <c r="I5" s="61">
        <v>0</v>
      </c>
      <c r="J5" s="62">
        <v>0</v>
      </c>
      <c r="K5" s="62">
        <v>0</v>
      </c>
      <c r="L5" s="61">
        <v>0</v>
      </c>
      <c r="M5" s="62">
        <v>0</v>
      </c>
      <c r="N5" s="62">
        <v>0</v>
      </c>
      <c r="O5" s="61">
        <f>M5*N5</f>
        <v>0</v>
      </c>
      <c r="P5" s="62"/>
      <c r="Q5" s="63">
        <f t="shared" ref="Q5:Q11" si="0">((F5+I5)+L5)+O5</f>
        <v>750</v>
      </c>
      <c r="R5" s="64">
        <f t="shared" ref="R5:R17" si="1">(Q5/$Q$21)*100</f>
        <v>35.252643948296118</v>
      </c>
    </row>
    <row r="6" spans="1:18" ht="15" x14ac:dyDescent="0.25">
      <c r="B6" s="59" t="s">
        <v>50</v>
      </c>
      <c r="C6" s="65">
        <v>1</v>
      </c>
      <c r="D6" s="60">
        <v>80</v>
      </c>
      <c r="E6" s="103">
        <v>4</v>
      </c>
      <c r="F6" s="61">
        <f>(C6*D6)*E6</f>
        <v>320</v>
      </c>
      <c r="G6" s="153" t="s">
        <v>106</v>
      </c>
      <c r="H6" s="153"/>
      <c r="I6" s="153"/>
      <c r="J6" s="153"/>
      <c r="K6" s="153"/>
      <c r="L6" s="153"/>
      <c r="M6" s="153"/>
      <c r="N6" s="153"/>
      <c r="O6" s="153"/>
      <c r="P6" s="62"/>
      <c r="Q6" s="63">
        <f t="shared" si="0"/>
        <v>320</v>
      </c>
      <c r="R6" s="64">
        <f t="shared" si="1"/>
        <v>15.041128084606346</v>
      </c>
    </row>
    <row r="7" spans="1:18" ht="15" x14ac:dyDescent="0.25">
      <c r="B7" s="59" t="s">
        <v>51</v>
      </c>
      <c r="C7" s="65">
        <v>1</v>
      </c>
      <c r="D7" s="60">
        <v>80</v>
      </c>
      <c r="E7" s="104">
        <v>4</v>
      </c>
      <c r="F7" s="61">
        <f>(C7*D7)*E7</f>
        <v>320</v>
      </c>
      <c r="G7" s="153"/>
      <c r="H7" s="153"/>
      <c r="I7" s="153"/>
      <c r="J7" s="153"/>
      <c r="K7" s="153"/>
      <c r="L7" s="153"/>
      <c r="M7" s="153"/>
      <c r="N7" s="153"/>
      <c r="O7" s="153"/>
      <c r="P7" s="62"/>
      <c r="Q7" s="63">
        <f t="shared" si="0"/>
        <v>320</v>
      </c>
      <c r="R7" s="64">
        <f t="shared" si="1"/>
        <v>15.041128084606346</v>
      </c>
    </row>
    <row r="8" spans="1:18" ht="15" x14ac:dyDescent="0.25">
      <c r="B8" s="59" t="s">
        <v>52</v>
      </c>
      <c r="C8" s="6"/>
      <c r="D8" s="62"/>
      <c r="E8" s="104"/>
      <c r="F8" s="62"/>
      <c r="G8" s="153"/>
      <c r="H8" s="153"/>
      <c r="I8" s="153"/>
      <c r="J8" s="153"/>
      <c r="K8" s="153"/>
      <c r="L8" s="153"/>
      <c r="M8" s="153"/>
      <c r="N8" s="153"/>
      <c r="O8" s="153"/>
      <c r="P8" s="62"/>
      <c r="Q8" s="63">
        <f t="shared" si="0"/>
        <v>0</v>
      </c>
      <c r="R8" s="64">
        <f t="shared" si="1"/>
        <v>0</v>
      </c>
    </row>
    <row r="9" spans="1:18" ht="15" x14ac:dyDescent="0.25">
      <c r="B9" s="59" t="s">
        <v>97</v>
      </c>
      <c r="C9" s="65">
        <v>1</v>
      </c>
      <c r="D9" s="60">
        <v>25</v>
      </c>
      <c r="E9" s="103">
        <f>C2</f>
        <v>8</v>
      </c>
      <c r="F9" s="61">
        <f>(C9*D9)*E9</f>
        <v>200</v>
      </c>
      <c r="G9" s="153"/>
      <c r="H9" s="153"/>
      <c r="I9" s="153"/>
      <c r="J9" s="153"/>
      <c r="K9" s="153"/>
      <c r="L9" s="153"/>
      <c r="M9" s="153"/>
      <c r="N9" s="153"/>
      <c r="O9" s="153"/>
      <c r="P9" s="62"/>
      <c r="Q9" s="63">
        <f t="shared" si="0"/>
        <v>200</v>
      </c>
      <c r="R9" s="64">
        <f t="shared" si="1"/>
        <v>9.4007050528789655</v>
      </c>
    </row>
    <row r="10" spans="1:18" ht="15" x14ac:dyDescent="0.25">
      <c r="B10" s="59" t="s">
        <v>53</v>
      </c>
      <c r="C10" s="65">
        <v>1</v>
      </c>
      <c r="D10" s="60">
        <v>150</v>
      </c>
      <c r="E10" s="103">
        <v>1</v>
      </c>
      <c r="F10" s="61">
        <f>(C10*D10)*E10</f>
        <v>150</v>
      </c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3">
        <f t="shared" si="0"/>
        <v>150</v>
      </c>
      <c r="R10" s="64">
        <f t="shared" si="1"/>
        <v>7.0505287896592241</v>
      </c>
    </row>
    <row r="11" spans="1:18" ht="15" x14ac:dyDescent="0.25">
      <c r="B11" s="59" t="s">
        <v>54</v>
      </c>
      <c r="C11" s="6"/>
      <c r="D11" s="62"/>
      <c r="E11" s="104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3">
        <f t="shared" si="0"/>
        <v>0</v>
      </c>
      <c r="R11" s="64">
        <f t="shared" si="1"/>
        <v>0</v>
      </c>
    </row>
    <row r="12" spans="1:18" ht="29.25" x14ac:dyDescent="0.25">
      <c r="B12" s="59" t="s">
        <v>16</v>
      </c>
      <c r="C12" s="65">
        <v>1</v>
      </c>
      <c r="D12" s="60">
        <v>80</v>
      </c>
      <c r="E12" s="103">
        <v>1</v>
      </c>
      <c r="F12" s="61">
        <f>(C12*D12)*E12</f>
        <v>80</v>
      </c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>
        <f>((F12+I12)+L12)+O12</f>
        <v>80</v>
      </c>
      <c r="R12" s="64">
        <f t="shared" si="1"/>
        <v>3.7602820211515864</v>
      </c>
    </row>
    <row r="13" spans="1:18" ht="15" x14ac:dyDescent="0.25">
      <c r="B13" s="59" t="s">
        <v>100</v>
      </c>
      <c r="C13" s="65">
        <v>1</v>
      </c>
      <c r="D13" s="60">
        <v>30</v>
      </c>
      <c r="E13" s="103">
        <v>1</v>
      </c>
      <c r="F13" s="61">
        <f>D13*E13</f>
        <v>30</v>
      </c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3">
        <f>((F13+I13)+L13)+O13</f>
        <v>30</v>
      </c>
      <c r="R13" s="64">
        <f t="shared" si="1"/>
        <v>1.410105757931845</v>
      </c>
    </row>
    <row r="14" spans="1:18" ht="15" x14ac:dyDescent="0.25">
      <c r="B14" s="59" t="s">
        <v>17</v>
      </c>
      <c r="C14" s="159" t="s">
        <v>102</v>
      </c>
      <c r="D14" s="159"/>
      <c r="E14" s="159"/>
      <c r="F14" s="159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3">
        <f>((F14+I14)+L14)+O14</f>
        <v>0</v>
      </c>
      <c r="R14" s="64">
        <f t="shared" si="1"/>
        <v>0</v>
      </c>
    </row>
    <row r="15" spans="1:18" ht="15.75" thickBot="1" x14ac:dyDescent="0.3">
      <c r="B15" s="59" t="s">
        <v>103</v>
      </c>
      <c r="C15" s="159" t="s">
        <v>102</v>
      </c>
      <c r="D15" s="159"/>
      <c r="E15" s="159"/>
      <c r="F15" s="159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3">
        <f>((F15+I15)+L15)+O15</f>
        <v>0</v>
      </c>
      <c r="R15" s="64">
        <f t="shared" si="1"/>
        <v>0</v>
      </c>
    </row>
    <row r="16" spans="1:18" ht="15" x14ac:dyDescent="0.25">
      <c r="Q16" s="66">
        <f>SUM(Q5:Q15)</f>
        <v>1850</v>
      </c>
      <c r="R16" s="64">
        <f t="shared" si="1"/>
        <v>86.956521739130437</v>
      </c>
    </row>
    <row r="17" spans="2:18" ht="15" thickBot="1" x14ac:dyDescent="0.25">
      <c r="B17" s="67" t="s">
        <v>19</v>
      </c>
      <c r="C17" s="68">
        <v>15</v>
      </c>
      <c r="D17" s="69"/>
      <c r="E17" s="69"/>
      <c r="F17" s="70">
        <f>(C17/100)*Q16</f>
        <v>277.5</v>
      </c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71">
        <f>F17</f>
        <v>277.5</v>
      </c>
      <c r="R17" s="72">
        <f t="shared" si="1"/>
        <v>13.043478260869565</v>
      </c>
    </row>
    <row r="18" spans="2:18" ht="15" x14ac:dyDescent="0.25">
      <c r="B18" s="67"/>
      <c r="C18" s="68"/>
      <c r="D18" s="69"/>
      <c r="E18" s="69"/>
      <c r="F18" s="7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6">
        <f>SUM(Q16:Q17)</f>
        <v>2127.5</v>
      </c>
      <c r="R18" s="66">
        <f>SUM(R16:R17)</f>
        <v>100</v>
      </c>
    </row>
    <row r="19" spans="2:18" ht="14.25" x14ac:dyDescent="0.2">
      <c r="B19" s="105" t="s">
        <v>101</v>
      </c>
      <c r="C19" s="107"/>
      <c r="D19" s="108"/>
      <c r="E19" s="108"/>
      <c r="F19" s="109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10"/>
      <c r="R19" s="111"/>
    </row>
    <row r="20" spans="2:18" ht="15" thickBot="1" x14ac:dyDescent="0.25">
      <c r="B20" s="106" t="s">
        <v>104</v>
      </c>
      <c r="C20" s="107"/>
      <c r="D20" s="108"/>
      <c r="E20" s="108"/>
      <c r="F20" s="109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10"/>
      <c r="R20" s="111"/>
    </row>
    <row r="21" spans="2:18" ht="15" x14ac:dyDescent="0.25">
      <c r="Q21" s="66">
        <f>SUM(Q16:Q17)</f>
        <v>2127.5</v>
      </c>
      <c r="R21" s="73">
        <v>0</v>
      </c>
    </row>
    <row r="22" spans="2:18" ht="75" x14ac:dyDescent="0.2">
      <c r="B22" s="57" t="s">
        <v>20</v>
      </c>
      <c r="C22" s="3" t="s">
        <v>2</v>
      </c>
      <c r="D22" s="3" t="s">
        <v>21</v>
      </c>
      <c r="E22" s="4" t="s">
        <v>22</v>
      </c>
      <c r="F22" s="4" t="s">
        <v>23</v>
      </c>
      <c r="G22" s="4" t="s">
        <v>24</v>
      </c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2:18" ht="15" x14ac:dyDescent="0.25">
      <c r="B23" s="59" t="s">
        <v>25</v>
      </c>
      <c r="C23" s="65">
        <v>20</v>
      </c>
      <c r="D23" s="60">
        <f>'COMMISSIONE '!$N$8</f>
        <v>140</v>
      </c>
      <c r="E23" s="74">
        <f>C23*D23</f>
        <v>2800</v>
      </c>
      <c r="F23" s="74">
        <f>(E23/100)*P13</f>
        <v>0</v>
      </c>
      <c r="G23" s="74">
        <f>(F23/100)*Q13</f>
        <v>0</v>
      </c>
      <c r="H23" s="62"/>
      <c r="I23" s="62"/>
      <c r="J23" s="62"/>
      <c r="K23" s="62"/>
      <c r="L23" s="62"/>
      <c r="M23" s="62"/>
      <c r="N23" s="62"/>
      <c r="O23" s="62"/>
      <c r="P23" s="62"/>
      <c r="Q23" s="75">
        <f>E23</f>
        <v>2800</v>
      </c>
    </row>
    <row r="24" spans="2:18" ht="15" x14ac:dyDescent="0.25">
      <c r="B24" s="59" t="s">
        <v>99</v>
      </c>
      <c r="C24" s="152" t="s">
        <v>95</v>
      </c>
      <c r="D24" s="152"/>
      <c r="E24" s="74">
        <v>0</v>
      </c>
      <c r="F24" s="74">
        <v>0</v>
      </c>
      <c r="G24" s="74">
        <v>0</v>
      </c>
      <c r="H24" s="62"/>
      <c r="I24" s="62"/>
      <c r="J24" s="62"/>
      <c r="K24" s="62"/>
      <c r="L24" s="62"/>
      <c r="M24" s="62"/>
      <c r="N24" s="62"/>
      <c r="O24" s="62"/>
      <c r="P24" s="62"/>
      <c r="Q24" s="75">
        <f>E24</f>
        <v>0</v>
      </c>
    </row>
    <row r="25" spans="2:18" ht="15" x14ac:dyDescent="0.25">
      <c r="B25" s="59" t="s">
        <v>27</v>
      </c>
      <c r="C25" s="76">
        <f>(IF(($C$2&lt;8),0,IF(($C$2=16),1,IF(($C$2=24),2,IF(($C$2=32),3,IF(($C$2=40),4))))))*C23</f>
        <v>0</v>
      </c>
      <c r="D25" s="60">
        <v>0</v>
      </c>
      <c r="E25" s="74">
        <f>IF((C25&lt;1),0,(C23*C25))*D25</f>
        <v>0</v>
      </c>
      <c r="F25" s="74">
        <f>(E25/100)*P15</f>
        <v>0</v>
      </c>
      <c r="G25" s="74">
        <f>(F25/100)*Q15</f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75">
        <f>E25</f>
        <v>0</v>
      </c>
    </row>
    <row r="26" spans="2:18" ht="15" x14ac:dyDescent="0.25">
      <c r="B26" s="59" t="s">
        <v>28</v>
      </c>
      <c r="C26" s="62"/>
      <c r="D26" s="62"/>
      <c r="E26" s="62"/>
      <c r="F26" s="74">
        <f>(E26/100)*P16</f>
        <v>0</v>
      </c>
      <c r="G26" s="74">
        <f>(F26/100)*Q16</f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75">
        <f>G26</f>
        <v>0</v>
      </c>
    </row>
    <row r="27" spans="2:18" ht="9" customHeight="1" thickBot="1" x14ac:dyDescent="0.25">
      <c r="Q27" s="77"/>
    </row>
    <row r="28" spans="2:18" ht="15" x14ac:dyDescent="0.25">
      <c r="Q28" s="78">
        <f>SUM(Q23:Q27)</f>
        <v>2800</v>
      </c>
    </row>
    <row r="29" spans="2:18" ht="4.9000000000000004" customHeight="1" x14ac:dyDescent="0.2"/>
    <row r="30" spans="2:18" ht="15" customHeight="1" x14ac:dyDescent="0.2">
      <c r="R30" s="79" t="s">
        <v>29</v>
      </c>
    </row>
    <row r="31" spans="2:18" ht="15" x14ac:dyDescent="0.25">
      <c r="O31" s="80" t="s">
        <v>30</v>
      </c>
      <c r="P31" s="62"/>
      <c r="Q31" s="60">
        <f>Q28-Q21</f>
        <v>672.5</v>
      </c>
      <c r="R31" s="81">
        <f>(Q31/Q28)*100</f>
        <v>24.017857142857142</v>
      </c>
    </row>
  </sheetData>
  <mergeCells count="6">
    <mergeCell ref="C14:F14"/>
    <mergeCell ref="C15:F15"/>
    <mergeCell ref="C24:D24"/>
    <mergeCell ref="G6:O9"/>
    <mergeCell ref="E1:F1"/>
    <mergeCell ref="E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80" zoomScaleNormal="80" workbookViewId="0">
      <selection activeCell="D23" sqref="D23"/>
    </sheetView>
  </sheetViews>
  <sheetFormatPr defaultColWidth="8.7109375" defaultRowHeight="12.75" x14ac:dyDescent="0.2"/>
  <cols>
    <col min="1" max="1" width="4.28515625" customWidth="1"/>
    <col min="2" max="2" width="19.7109375" customWidth="1"/>
    <col min="3" max="3" width="5.7109375" customWidth="1"/>
    <col min="4" max="4" width="9.85546875" customWidth="1"/>
    <col min="5" max="5" width="16.28515625" customWidth="1"/>
    <col min="6" max="6" width="18.7109375" customWidth="1"/>
    <col min="7" max="7" width="18.42578125" customWidth="1"/>
    <col min="8" max="8" width="10.7109375" customWidth="1"/>
    <col min="9" max="10" width="12.7109375" customWidth="1"/>
    <col min="11" max="11" width="5.5703125" customWidth="1"/>
    <col min="12" max="12" width="10" customWidth="1"/>
    <col min="13" max="13" width="12.7109375" customWidth="1"/>
    <col min="14" max="14" width="8.140625" customWidth="1"/>
    <col min="15" max="15" width="10.28515625" customWidth="1"/>
    <col min="16" max="16" width="4.28515625" customWidth="1"/>
    <col min="17" max="18" width="12.7109375" customWidth="1"/>
    <col min="19" max="19" width="3.42578125" customWidth="1"/>
  </cols>
  <sheetData>
    <row r="1" spans="1:18" ht="15" customHeight="1" thickBot="1" x14ac:dyDescent="0.25">
      <c r="B1" s="53"/>
      <c r="C1" s="53"/>
      <c r="E1" s="154" t="s">
        <v>31</v>
      </c>
      <c r="F1" s="155"/>
    </row>
    <row r="2" spans="1:18" ht="36.75" thickBot="1" x14ac:dyDescent="0.25">
      <c r="A2" s="54"/>
      <c r="B2" s="1" t="s">
        <v>0</v>
      </c>
      <c r="C2" s="122">
        <v>8</v>
      </c>
      <c r="D2" s="123" t="s">
        <v>109</v>
      </c>
      <c r="E2" s="156">
        <v>20</v>
      </c>
      <c r="F2" s="157"/>
      <c r="H2" s="55" t="s">
        <v>48</v>
      </c>
      <c r="I2" s="55" t="s">
        <v>108</v>
      </c>
      <c r="J2" s="55"/>
      <c r="K2" s="55"/>
      <c r="L2" s="55"/>
    </row>
    <row r="3" spans="1:18" ht="15.6" customHeight="1" x14ac:dyDescent="0.2">
      <c r="B3" s="56"/>
      <c r="C3" s="56"/>
    </row>
    <row r="4" spans="1:18" ht="60" x14ac:dyDescent="0.2">
      <c r="B4" s="57" t="s">
        <v>1</v>
      </c>
      <c r="C4" s="3" t="s">
        <v>2</v>
      </c>
      <c r="D4" s="3" t="s">
        <v>3</v>
      </c>
      <c r="E4" s="3" t="s">
        <v>98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49</v>
      </c>
      <c r="N4" s="4" t="s">
        <v>11</v>
      </c>
      <c r="O4" s="4" t="s">
        <v>12</v>
      </c>
      <c r="P4" s="5"/>
      <c r="Q4" s="3" t="s">
        <v>13</v>
      </c>
      <c r="R4" s="58" t="s">
        <v>14</v>
      </c>
    </row>
    <row r="5" spans="1:18" ht="15" x14ac:dyDescent="0.25">
      <c r="B5" s="117" t="s">
        <v>15</v>
      </c>
      <c r="C5" s="113">
        <v>1</v>
      </c>
      <c r="D5" s="116">
        <v>100</v>
      </c>
      <c r="E5" s="118">
        <v>1</v>
      </c>
      <c r="F5" s="119">
        <v>100</v>
      </c>
      <c r="G5" s="112">
        <v>0</v>
      </c>
      <c r="H5" s="112">
        <v>0</v>
      </c>
      <c r="I5" s="112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2"/>
      <c r="Q5" s="114">
        <f t="shared" ref="Q5:Q11" si="0">((F5+I5)+L5)+O5</f>
        <v>100</v>
      </c>
      <c r="R5" s="115">
        <f t="shared" ref="R5:R16" si="1">(Q5/$Q$21)*100</f>
        <v>9.1365920511649161</v>
      </c>
    </row>
    <row r="6" spans="1:18" ht="15" x14ac:dyDescent="0.25">
      <c r="B6" s="117" t="s">
        <v>50</v>
      </c>
      <c r="C6" s="120">
        <v>1</v>
      </c>
      <c r="D6" s="116">
        <v>55</v>
      </c>
      <c r="E6" s="118">
        <v>4</v>
      </c>
      <c r="F6" s="119">
        <f>(C6*D6)*E6</f>
        <v>220</v>
      </c>
      <c r="G6" s="153" t="s">
        <v>106</v>
      </c>
      <c r="H6" s="153"/>
      <c r="I6" s="153"/>
      <c r="J6" s="153"/>
      <c r="K6" s="153"/>
      <c r="L6" s="153"/>
      <c r="M6" s="153"/>
      <c r="N6" s="153"/>
      <c r="O6" s="153"/>
      <c r="P6" s="112"/>
      <c r="Q6" s="114">
        <f t="shared" si="0"/>
        <v>220</v>
      </c>
      <c r="R6" s="115">
        <f t="shared" si="1"/>
        <v>20.100502512562816</v>
      </c>
    </row>
    <row r="7" spans="1:18" ht="15" x14ac:dyDescent="0.25">
      <c r="B7" s="117" t="s">
        <v>51</v>
      </c>
      <c r="C7" s="120">
        <v>1</v>
      </c>
      <c r="D7" s="116">
        <v>55</v>
      </c>
      <c r="E7" s="121">
        <v>4</v>
      </c>
      <c r="F7" s="119">
        <f>(C7*D7)*E7</f>
        <v>220</v>
      </c>
      <c r="G7" s="153"/>
      <c r="H7" s="153"/>
      <c r="I7" s="153"/>
      <c r="J7" s="153"/>
      <c r="K7" s="153"/>
      <c r="L7" s="153"/>
      <c r="M7" s="153"/>
      <c r="N7" s="153"/>
      <c r="O7" s="153"/>
      <c r="P7" s="112"/>
      <c r="Q7" s="114">
        <f t="shared" si="0"/>
        <v>220</v>
      </c>
      <c r="R7" s="115">
        <f t="shared" si="1"/>
        <v>20.100502512562816</v>
      </c>
    </row>
    <row r="8" spans="1:18" ht="15" x14ac:dyDescent="0.25">
      <c r="B8" s="117" t="s">
        <v>52</v>
      </c>
      <c r="C8" s="113"/>
      <c r="D8" s="112"/>
      <c r="E8" s="121"/>
      <c r="F8" s="112"/>
      <c r="G8" s="153"/>
      <c r="H8" s="153"/>
      <c r="I8" s="153"/>
      <c r="J8" s="153"/>
      <c r="K8" s="153"/>
      <c r="L8" s="153"/>
      <c r="M8" s="153"/>
      <c r="N8" s="153"/>
      <c r="O8" s="153"/>
      <c r="P8" s="112"/>
      <c r="Q8" s="114">
        <f t="shared" si="0"/>
        <v>0</v>
      </c>
      <c r="R8" s="115">
        <f t="shared" si="1"/>
        <v>0</v>
      </c>
    </row>
    <row r="9" spans="1:18" ht="15" x14ac:dyDescent="0.25">
      <c r="B9" s="117" t="s">
        <v>97</v>
      </c>
      <c r="C9" s="120">
        <v>1</v>
      </c>
      <c r="D9" s="116">
        <v>25</v>
      </c>
      <c r="E9" s="118">
        <f>C2</f>
        <v>8</v>
      </c>
      <c r="F9" s="119">
        <f>(C9*D9)*E9</f>
        <v>200</v>
      </c>
      <c r="G9" s="153"/>
      <c r="H9" s="153"/>
      <c r="I9" s="153"/>
      <c r="J9" s="153"/>
      <c r="K9" s="153"/>
      <c r="L9" s="153"/>
      <c r="M9" s="153"/>
      <c r="N9" s="153"/>
      <c r="O9" s="153"/>
      <c r="P9" s="112"/>
      <c r="Q9" s="114">
        <f t="shared" si="0"/>
        <v>200</v>
      </c>
      <c r="R9" s="115">
        <f t="shared" si="1"/>
        <v>18.273184102329832</v>
      </c>
    </row>
    <row r="10" spans="1:18" ht="15" x14ac:dyDescent="0.25">
      <c r="B10" s="117" t="s">
        <v>53</v>
      </c>
      <c r="C10" s="120">
        <v>1</v>
      </c>
      <c r="D10" s="116">
        <v>150</v>
      </c>
      <c r="E10" s="118">
        <v>1</v>
      </c>
      <c r="F10" s="119">
        <f>(C10*D10)*E10</f>
        <v>150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4">
        <f t="shared" si="0"/>
        <v>150</v>
      </c>
      <c r="R10" s="115">
        <f t="shared" si="1"/>
        <v>13.704888076747373</v>
      </c>
    </row>
    <row r="11" spans="1:18" ht="15" x14ac:dyDescent="0.25">
      <c r="B11" s="117" t="s">
        <v>54</v>
      </c>
      <c r="C11" s="113"/>
      <c r="D11" s="112"/>
      <c r="E11" s="121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4">
        <f t="shared" si="0"/>
        <v>0</v>
      </c>
      <c r="R11" s="115">
        <f t="shared" si="1"/>
        <v>0</v>
      </c>
    </row>
    <row r="12" spans="1:18" ht="29.25" x14ac:dyDescent="0.25">
      <c r="B12" s="117" t="s">
        <v>16</v>
      </c>
      <c r="C12" s="120">
        <v>1</v>
      </c>
      <c r="D12" s="116">
        <v>80</v>
      </c>
      <c r="E12" s="118">
        <v>1</v>
      </c>
      <c r="F12" s="119">
        <f>(C12*D12)*E12</f>
        <v>80</v>
      </c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4">
        <f>((F12+I12)+L12)+O12</f>
        <v>80</v>
      </c>
      <c r="R12" s="115">
        <f t="shared" si="1"/>
        <v>7.3092736409319317</v>
      </c>
    </row>
    <row r="13" spans="1:18" ht="15" x14ac:dyDescent="0.25">
      <c r="B13" s="117" t="s">
        <v>100</v>
      </c>
      <c r="C13" s="120">
        <v>1</v>
      </c>
      <c r="D13" s="116">
        <v>25</v>
      </c>
      <c r="E13" s="118">
        <v>1</v>
      </c>
      <c r="F13" s="119">
        <f>D13*E13</f>
        <v>25</v>
      </c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4">
        <f>((F13+I13)+L13)+O13</f>
        <v>25</v>
      </c>
      <c r="R13" s="115">
        <f t="shared" si="1"/>
        <v>2.284148012791229</v>
      </c>
    </row>
    <row r="14" spans="1:18" ht="15" x14ac:dyDescent="0.25">
      <c r="B14" s="117" t="s">
        <v>17</v>
      </c>
      <c r="C14" s="158" t="s">
        <v>102</v>
      </c>
      <c r="D14" s="158"/>
      <c r="E14" s="158"/>
      <c r="F14" s="158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4">
        <f>((F14+I14)+L14)+O14</f>
        <v>0</v>
      </c>
      <c r="R14" s="115">
        <f t="shared" si="1"/>
        <v>0</v>
      </c>
    </row>
    <row r="15" spans="1:18" ht="15" x14ac:dyDescent="0.25">
      <c r="B15" s="117" t="s">
        <v>103</v>
      </c>
      <c r="C15" s="158" t="s">
        <v>102</v>
      </c>
      <c r="D15" s="158"/>
      <c r="E15" s="158"/>
      <c r="F15" s="158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4">
        <f>((F15+I15)+L15)+O15</f>
        <v>0</v>
      </c>
      <c r="R15" s="115">
        <f t="shared" si="1"/>
        <v>0</v>
      </c>
    </row>
    <row r="16" spans="1:18" ht="15" x14ac:dyDescent="0.25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4">
        <f>SUM(Q5:Q15)</f>
        <v>995</v>
      </c>
      <c r="R16" s="115">
        <f t="shared" si="1"/>
        <v>90.909090909090907</v>
      </c>
    </row>
    <row r="17" spans="2:18" ht="14.25" x14ac:dyDescent="0.2">
      <c r="B17" s="117" t="s">
        <v>19</v>
      </c>
      <c r="C17" s="120">
        <v>10</v>
      </c>
      <c r="D17" s="112"/>
      <c r="E17" s="112"/>
      <c r="F17" s="119">
        <f>(C17/100)*Q16</f>
        <v>99.5</v>
      </c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6">
        <f>F17</f>
        <v>99.5</v>
      </c>
      <c r="R17" s="115">
        <f>(Q17/$Q$21)*100</f>
        <v>9.0909090909090917</v>
      </c>
    </row>
    <row r="18" spans="2:18" ht="15" x14ac:dyDescent="0.25">
      <c r="B18" s="117"/>
      <c r="C18" s="120"/>
      <c r="D18" s="112"/>
      <c r="E18" s="112"/>
      <c r="F18" s="119">
        <f>SUM(F5:F17)</f>
        <v>1094.5</v>
      </c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4">
        <f>SUM(Q16:Q17)</f>
        <v>1094.5</v>
      </c>
      <c r="R18" s="114">
        <f>SUM(R16:R17)</f>
        <v>100</v>
      </c>
    </row>
    <row r="19" spans="2:18" ht="14.25" x14ac:dyDescent="0.2">
      <c r="B19" s="105" t="s">
        <v>101</v>
      </c>
      <c r="C19" s="107"/>
      <c r="D19" s="108"/>
      <c r="E19" s="108"/>
      <c r="F19" s="109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10"/>
      <c r="R19" s="111"/>
    </row>
    <row r="20" spans="2:18" ht="14.45" customHeight="1" thickBot="1" x14ac:dyDescent="0.25">
      <c r="B20" s="106" t="s">
        <v>104</v>
      </c>
      <c r="C20" s="107"/>
      <c r="D20" s="108"/>
      <c r="E20" s="108"/>
      <c r="F20" s="109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10"/>
      <c r="R20" s="111"/>
    </row>
    <row r="21" spans="2:18" ht="15" x14ac:dyDescent="0.25">
      <c r="Q21" s="66">
        <f>SUM(Q16:Q17)</f>
        <v>1094.5</v>
      </c>
      <c r="R21" s="73"/>
    </row>
    <row r="22" spans="2:18" ht="51" customHeight="1" x14ac:dyDescent="0.2">
      <c r="B22" s="57" t="s">
        <v>20</v>
      </c>
      <c r="C22" s="3" t="s">
        <v>2</v>
      </c>
      <c r="D22" s="3" t="s">
        <v>21</v>
      </c>
      <c r="E22" s="4" t="s">
        <v>22</v>
      </c>
      <c r="F22" s="4" t="s">
        <v>23</v>
      </c>
      <c r="G22" s="4" t="s">
        <v>24</v>
      </c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2:18" ht="15" x14ac:dyDescent="0.25">
      <c r="B23" s="59" t="s">
        <v>25</v>
      </c>
      <c r="C23" s="65">
        <v>20</v>
      </c>
      <c r="D23" s="60">
        <f>'COMMISSIONE '!$N$9</f>
        <v>70</v>
      </c>
      <c r="E23" s="74">
        <f>C23*D23</f>
        <v>1400</v>
      </c>
      <c r="F23" s="74">
        <f>(E23/100)*P13</f>
        <v>0</v>
      </c>
      <c r="G23" s="74">
        <f>(F23/100)*Q13</f>
        <v>0</v>
      </c>
      <c r="H23" s="62"/>
      <c r="I23" s="62"/>
      <c r="J23" s="62"/>
      <c r="K23" s="62"/>
      <c r="L23" s="62"/>
      <c r="M23" s="62"/>
      <c r="N23" s="62"/>
      <c r="O23" s="62"/>
      <c r="P23" s="62"/>
      <c r="Q23" s="75">
        <f>E23</f>
        <v>1400</v>
      </c>
    </row>
    <row r="24" spans="2:18" ht="15" x14ac:dyDescent="0.25">
      <c r="B24" s="59" t="s">
        <v>99</v>
      </c>
      <c r="C24" s="152" t="s">
        <v>95</v>
      </c>
      <c r="D24" s="152"/>
      <c r="E24" s="74">
        <v>0</v>
      </c>
      <c r="F24" s="74">
        <v>0</v>
      </c>
      <c r="G24" s="74">
        <v>0</v>
      </c>
      <c r="H24" s="62"/>
      <c r="I24" s="62"/>
      <c r="J24" s="62"/>
      <c r="K24" s="62"/>
      <c r="L24" s="62"/>
      <c r="M24" s="62"/>
      <c r="N24" s="62"/>
      <c r="O24" s="62"/>
      <c r="P24" s="62"/>
      <c r="Q24" s="75">
        <f>E24</f>
        <v>0</v>
      </c>
    </row>
    <row r="25" spans="2:18" ht="15" x14ac:dyDescent="0.25">
      <c r="B25" s="59" t="s">
        <v>27</v>
      </c>
      <c r="C25" s="76">
        <f>(IF(($C$2&lt;8),0,IF(($C$2=16),1,IF(($C$2=24),2,IF(($C$2=32),3,IF(($C$2=40),4))))))*C23</f>
        <v>0</v>
      </c>
      <c r="D25" s="60">
        <v>0</v>
      </c>
      <c r="E25" s="74">
        <f>IF((C25&lt;1),0,(C23*C25))*D25</f>
        <v>0</v>
      </c>
      <c r="F25" s="74">
        <f>(E25/100)*P15</f>
        <v>0</v>
      </c>
      <c r="G25" s="74">
        <f>(F25/100)*Q15</f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75">
        <f>E25</f>
        <v>0</v>
      </c>
    </row>
    <row r="26" spans="2:18" ht="15" x14ac:dyDescent="0.25">
      <c r="B26" s="59" t="s">
        <v>28</v>
      </c>
      <c r="C26" s="62"/>
      <c r="D26" s="62"/>
      <c r="E26" s="62"/>
      <c r="F26" s="74">
        <f>(E26/100)*P16</f>
        <v>0</v>
      </c>
      <c r="G26" s="74">
        <f>(F26/100)*Q16</f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75">
        <f>G26</f>
        <v>0</v>
      </c>
    </row>
    <row r="27" spans="2:18" ht="15.75" customHeight="1" thickBot="1" x14ac:dyDescent="0.25">
      <c r="Q27" s="77"/>
    </row>
    <row r="28" spans="2:18" ht="15" x14ac:dyDescent="0.25">
      <c r="Q28" s="78">
        <f>SUM(Q23:Q27)</f>
        <v>1400</v>
      </c>
    </row>
    <row r="29" spans="2:18" ht="15" customHeight="1" x14ac:dyDescent="0.2">
      <c r="R29" s="79" t="s">
        <v>29</v>
      </c>
    </row>
    <row r="30" spans="2:18" ht="15" x14ac:dyDescent="0.25">
      <c r="O30" s="80" t="s">
        <v>30</v>
      </c>
      <c r="P30" s="62"/>
      <c r="Q30" s="60">
        <f>Q28-Q21</f>
        <v>305.5</v>
      </c>
      <c r="R30" s="81">
        <f>(Q30/Q28)*100</f>
        <v>21.821428571428573</v>
      </c>
    </row>
  </sheetData>
  <mergeCells count="6">
    <mergeCell ref="G6:O9"/>
    <mergeCell ref="C14:F14"/>
    <mergeCell ref="C15:F15"/>
    <mergeCell ref="C24:D24"/>
    <mergeCell ref="E1:F1"/>
    <mergeCell ref="E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="75" zoomScaleNormal="75" workbookViewId="0">
      <selection activeCell="D24" sqref="D24"/>
    </sheetView>
  </sheetViews>
  <sheetFormatPr defaultColWidth="8.7109375" defaultRowHeight="12.75" x14ac:dyDescent="0.2"/>
  <cols>
    <col min="1" max="1" width="4.28515625" customWidth="1"/>
    <col min="2" max="2" width="22.7109375" customWidth="1"/>
    <col min="3" max="3" width="5.7109375" customWidth="1"/>
    <col min="4" max="4" width="9.85546875" customWidth="1"/>
    <col min="5" max="5" width="16.28515625" customWidth="1"/>
    <col min="6" max="6" width="18.7109375" customWidth="1"/>
    <col min="7" max="7" width="18.42578125" customWidth="1"/>
    <col min="8" max="8" width="14.28515625" customWidth="1"/>
    <col min="9" max="10" width="12.7109375" customWidth="1"/>
    <col min="11" max="11" width="5.5703125" customWidth="1"/>
    <col min="12" max="12" width="10" customWidth="1"/>
    <col min="13" max="13" width="12.7109375" customWidth="1"/>
    <col min="14" max="14" width="8.140625" customWidth="1"/>
    <col min="15" max="15" width="10.28515625" customWidth="1"/>
    <col min="16" max="16" width="4.28515625" customWidth="1"/>
    <col min="17" max="18" width="12.7109375" customWidth="1"/>
    <col min="19" max="19" width="3.42578125" customWidth="1"/>
  </cols>
  <sheetData>
    <row r="1" spans="1:18" ht="15" customHeight="1" thickBot="1" x14ac:dyDescent="0.25">
      <c r="B1" s="53"/>
      <c r="C1" s="53"/>
      <c r="E1" s="154" t="s">
        <v>31</v>
      </c>
      <c r="F1" s="155"/>
    </row>
    <row r="2" spans="1:18" ht="36.75" thickBot="1" x14ac:dyDescent="0.25">
      <c r="A2" s="54"/>
      <c r="B2" s="1" t="s">
        <v>0</v>
      </c>
      <c r="C2" s="122">
        <v>8</v>
      </c>
      <c r="D2" s="123" t="s">
        <v>109</v>
      </c>
      <c r="E2" s="156">
        <v>20</v>
      </c>
      <c r="F2" s="157"/>
      <c r="H2" s="124" t="s">
        <v>48</v>
      </c>
      <c r="I2" s="124" t="s">
        <v>110</v>
      </c>
      <c r="J2" s="124"/>
      <c r="K2" s="124"/>
      <c r="L2" s="55"/>
    </row>
    <row r="3" spans="1:18" ht="15.6" customHeight="1" x14ac:dyDescent="0.2">
      <c r="B3" s="56"/>
      <c r="C3" s="56"/>
    </row>
    <row r="4" spans="1:18" ht="60" x14ac:dyDescent="0.2">
      <c r="B4" s="57" t="s">
        <v>1</v>
      </c>
      <c r="C4" s="3" t="s">
        <v>2</v>
      </c>
      <c r="D4" s="3" t="s">
        <v>3</v>
      </c>
      <c r="E4" s="3" t="s">
        <v>98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49</v>
      </c>
      <c r="N4" s="4" t="s">
        <v>11</v>
      </c>
      <c r="O4" s="4" t="s">
        <v>12</v>
      </c>
      <c r="P4" s="5"/>
      <c r="Q4" s="3" t="s">
        <v>13</v>
      </c>
      <c r="R4" s="58" t="s">
        <v>14</v>
      </c>
    </row>
    <row r="5" spans="1:18" ht="15" x14ac:dyDescent="0.25">
      <c r="B5" s="117" t="s">
        <v>15</v>
      </c>
      <c r="C5" s="113">
        <v>1</v>
      </c>
      <c r="D5" s="116">
        <v>300</v>
      </c>
      <c r="E5" s="118">
        <v>1</v>
      </c>
      <c r="F5" s="119">
        <v>500</v>
      </c>
      <c r="G5" s="112">
        <v>0</v>
      </c>
      <c r="H5" s="112">
        <v>0</v>
      </c>
      <c r="I5" s="112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2"/>
      <c r="Q5" s="114">
        <f t="shared" ref="Q5:Q11" si="0">((F5+I5)+L5)+O5</f>
        <v>500</v>
      </c>
      <c r="R5" s="115">
        <f t="shared" ref="R5:R17" si="1">(Q5/$Q$22)*100</f>
        <v>20.898641588296758</v>
      </c>
    </row>
    <row r="6" spans="1:18" ht="15" x14ac:dyDescent="0.25">
      <c r="B6" s="117" t="s">
        <v>50</v>
      </c>
      <c r="C6" s="120">
        <v>1</v>
      </c>
      <c r="D6" s="116">
        <v>80</v>
      </c>
      <c r="E6" s="118">
        <v>4</v>
      </c>
      <c r="F6" s="119">
        <f>(C6*D6)*E6</f>
        <v>320</v>
      </c>
      <c r="G6" s="153" t="s">
        <v>106</v>
      </c>
      <c r="H6" s="153"/>
      <c r="I6" s="153"/>
      <c r="J6" s="153"/>
      <c r="K6" s="153"/>
      <c r="L6" s="153"/>
      <c r="M6" s="153"/>
      <c r="N6" s="153"/>
      <c r="O6" s="153"/>
      <c r="P6" s="112"/>
      <c r="Q6" s="114">
        <f t="shared" si="0"/>
        <v>320</v>
      </c>
      <c r="R6" s="115">
        <f t="shared" si="1"/>
        <v>13.375130616509928</v>
      </c>
    </row>
    <row r="7" spans="1:18" ht="15" x14ac:dyDescent="0.25">
      <c r="B7" s="117" t="s">
        <v>51</v>
      </c>
      <c r="C7" s="120">
        <v>1</v>
      </c>
      <c r="D7" s="116">
        <v>80</v>
      </c>
      <c r="E7" s="121">
        <v>4</v>
      </c>
      <c r="F7" s="119">
        <f>(C7*D7)*E7</f>
        <v>320</v>
      </c>
      <c r="G7" s="153"/>
      <c r="H7" s="153"/>
      <c r="I7" s="153"/>
      <c r="J7" s="153"/>
      <c r="K7" s="153"/>
      <c r="L7" s="153"/>
      <c r="M7" s="153"/>
      <c r="N7" s="153"/>
      <c r="O7" s="153"/>
      <c r="P7" s="112"/>
      <c r="Q7" s="114">
        <f t="shared" si="0"/>
        <v>320</v>
      </c>
      <c r="R7" s="115">
        <f t="shared" si="1"/>
        <v>13.375130616509928</v>
      </c>
    </row>
    <row r="8" spans="1:18" ht="15" x14ac:dyDescent="0.25">
      <c r="B8" s="117" t="s">
        <v>52</v>
      </c>
      <c r="C8" s="120">
        <v>1</v>
      </c>
      <c r="D8" s="116">
        <v>60</v>
      </c>
      <c r="E8" s="121">
        <v>4</v>
      </c>
      <c r="F8" s="119">
        <f>(C8*D8)*E8</f>
        <v>240</v>
      </c>
      <c r="G8" s="153"/>
      <c r="H8" s="153"/>
      <c r="I8" s="153"/>
      <c r="J8" s="153"/>
      <c r="K8" s="153"/>
      <c r="L8" s="153"/>
      <c r="M8" s="153"/>
      <c r="N8" s="153"/>
      <c r="O8" s="153"/>
      <c r="P8" s="112"/>
      <c r="Q8" s="114">
        <f t="shared" si="0"/>
        <v>240</v>
      </c>
      <c r="R8" s="115">
        <f t="shared" si="1"/>
        <v>10.031347962382444</v>
      </c>
    </row>
    <row r="9" spans="1:18" ht="15" x14ac:dyDescent="0.25">
      <c r="B9" s="117" t="s">
        <v>97</v>
      </c>
      <c r="C9" s="120">
        <v>1</v>
      </c>
      <c r="D9" s="116">
        <v>30</v>
      </c>
      <c r="E9" s="118">
        <f>C2</f>
        <v>8</v>
      </c>
      <c r="F9" s="119">
        <f>(C9*D9)*E9</f>
        <v>240</v>
      </c>
      <c r="G9" s="153"/>
      <c r="H9" s="153"/>
      <c r="I9" s="153"/>
      <c r="J9" s="153"/>
      <c r="K9" s="153"/>
      <c r="L9" s="153"/>
      <c r="M9" s="153"/>
      <c r="N9" s="153"/>
      <c r="O9" s="153"/>
      <c r="P9" s="112"/>
      <c r="Q9" s="114">
        <f t="shared" si="0"/>
        <v>240</v>
      </c>
      <c r="R9" s="115">
        <f t="shared" si="1"/>
        <v>10.031347962382444</v>
      </c>
    </row>
    <row r="10" spans="1:18" ht="15" x14ac:dyDescent="0.25">
      <c r="B10" s="117" t="s">
        <v>53</v>
      </c>
      <c r="C10" s="120">
        <v>1</v>
      </c>
      <c r="D10" s="116">
        <v>150</v>
      </c>
      <c r="E10" s="118">
        <v>1</v>
      </c>
      <c r="F10" s="119">
        <f>(C10*D10)*E10</f>
        <v>150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4">
        <f t="shared" si="0"/>
        <v>150</v>
      </c>
      <c r="R10" s="115">
        <f t="shared" si="1"/>
        <v>6.2695924764890272</v>
      </c>
    </row>
    <row r="11" spans="1:18" ht="15" x14ac:dyDescent="0.25">
      <c r="B11" s="117" t="s">
        <v>54</v>
      </c>
      <c r="C11" s="113"/>
      <c r="D11" s="112"/>
      <c r="E11" s="121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4">
        <f t="shared" si="0"/>
        <v>0</v>
      </c>
      <c r="R11" s="115">
        <f t="shared" si="1"/>
        <v>0</v>
      </c>
    </row>
    <row r="12" spans="1:18" ht="29.25" x14ac:dyDescent="0.25">
      <c r="B12" s="117" t="s">
        <v>16</v>
      </c>
      <c r="C12" s="120">
        <v>1</v>
      </c>
      <c r="D12" s="116">
        <v>80</v>
      </c>
      <c r="E12" s="118">
        <v>1</v>
      </c>
      <c r="F12" s="119">
        <f>(C12*D12)*E12</f>
        <v>80</v>
      </c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4">
        <f>((F12+I12)+L12)+O12</f>
        <v>80</v>
      </c>
      <c r="R12" s="115">
        <f t="shared" si="1"/>
        <v>3.343782654127482</v>
      </c>
    </row>
    <row r="13" spans="1:18" ht="19.149999999999999" customHeight="1" x14ac:dyDescent="0.25">
      <c r="B13" s="117" t="s">
        <v>111</v>
      </c>
      <c r="C13" s="120">
        <v>1</v>
      </c>
      <c r="D13" s="116">
        <v>300</v>
      </c>
      <c r="E13" s="118">
        <v>1</v>
      </c>
      <c r="F13" s="119">
        <f>(C13*D13)*E13</f>
        <v>300</v>
      </c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4">
        <f>((F13+I13)+L13)+O13</f>
        <v>300</v>
      </c>
      <c r="R13" s="115">
        <f t="shared" si="1"/>
        <v>12.539184952978054</v>
      </c>
    </row>
    <row r="14" spans="1:18" ht="15" x14ac:dyDescent="0.25">
      <c r="B14" s="117" t="s">
        <v>100</v>
      </c>
      <c r="C14" s="120">
        <v>1</v>
      </c>
      <c r="D14" s="116">
        <v>25</v>
      </c>
      <c r="E14" s="118">
        <v>1</v>
      </c>
      <c r="F14" s="119">
        <f>D14*E14</f>
        <v>25</v>
      </c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4">
        <f>((F14+I14)+L14)+O14</f>
        <v>25</v>
      </c>
      <c r="R14" s="115">
        <f t="shared" si="1"/>
        <v>1.044932079414838</v>
      </c>
    </row>
    <row r="15" spans="1:18" ht="15" x14ac:dyDescent="0.25">
      <c r="B15" s="117" t="s">
        <v>17</v>
      </c>
      <c r="C15" s="158" t="s">
        <v>102</v>
      </c>
      <c r="D15" s="158"/>
      <c r="E15" s="158"/>
      <c r="F15" s="158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4">
        <f>((F15+I15)+L15)+O15</f>
        <v>0</v>
      </c>
      <c r="R15" s="115">
        <f t="shared" si="1"/>
        <v>0</v>
      </c>
    </row>
    <row r="16" spans="1:18" ht="15" x14ac:dyDescent="0.25">
      <c r="B16" s="117" t="s">
        <v>103</v>
      </c>
      <c r="C16" s="158" t="s">
        <v>102</v>
      </c>
      <c r="D16" s="158"/>
      <c r="E16" s="158"/>
      <c r="F16" s="158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4">
        <f>((F16+I16)+L16)+O16</f>
        <v>0</v>
      </c>
      <c r="R16" s="115">
        <f t="shared" si="1"/>
        <v>0</v>
      </c>
    </row>
    <row r="17" spans="2:18" ht="15" x14ac:dyDescent="0.25"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4">
        <f>SUM(Q5:Q16)</f>
        <v>2175</v>
      </c>
      <c r="R17" s="115">
        <f t="shared" si="1"/>
        <v>90.909090909090907</v>
      </c>
    </row>
    <row r="18" spans="2:18" ht="14.25" x14ac:dyDescent="0.2">
      <c r="B18" s="117" t="s">
        <v>19</v>
      </c>
      <c r="C18" s="120">
        <v>10</v>
      </c>
      <c r="D18" s="112"/>
      <c r="E18" s="112"/>
      <c r="F18" s="119">
        <f>(C18/100)*Q17</f>
        <v>217.5</v>
      </c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6">
        <f>F18</f>
        <v>217.5</v>
      </c>
      <c r="R18" s="115">
        <f>(Q18/$Q$22)*100</f>
        <v>9.0909090909090917</v>
      </c>
    </row>
    <row r="19" spans="2:18" ht="15" x14ac:dyDescent="0.25">
      <c r="B19" s="117"/>
      <c r="C19" s="120"/>
      <c r="D19" s="112"/>
      <c r="E19" s="112"/>
      <c r="F19" s="119">
        <f>SUM(F5:F18)</f>
        <v>2392.5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4">
        <f>SUM(Q17:Q18)</f>
        <v>2392.5</v>
      </c>
      <c r="R19" s="114">
        <f>SUM(R17:R18)</f>
        <v>100</v>
      </c>
    </row>
    <row r="20" spans="2:18" ht="14.25" x14ac:dyDescent="0.2">
      <c r="B20" s="105" t="s">
        <v>101</v>
      </c>
      <c r="C20" s="107"/>
      <c r="D20" s="108"/>
      <c r="E20" s="108"/>
      <c r="F20" s="109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10"/>
      <c r="R20" s="111"/>
    </row>
    <row r="21" spans="2:18" ht="14.45" customHeight="1" thickBot="1" x14ac:dyDescent="0.25">
      <c r="B21" s="106" t="s">
        <v>104</v>
      </c>
      <c r="C21" s="107"/>
      <c r="D21" s="108"/>
      <c r="E21" s="108"/>
      <c r="F21" s="109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10"/>
      <c r="R21" s="111"/>
    </row>
    <row r="22" spans="2:18" ht="15" x14ac:dyDescent="0.25">
      <c r="Q22" s="66">
        <f>SUM(Q17:Q18)</f>
        <v>2392.5</v>
      </c>
      <c r="R22" s="73"/>
    </row>
    <row r="23" spans="2:18" ht="51" customHeight="1" x14ac:dyDescent="0.2">
      <c r="B23" s="57" t="s">
        <v>20</v>
      </c>
      <c r="C23" s="3" t="s">
        <v>2</v>
      </c>
      <c r="D23" s="3" t="s">
        <v>21</v>
      </c>
      <c r="E23" s="4" t="s">
        <v>22</v>
      </c>
      <c r="F23" s="4" t="s">
        <v>23</v>
      </c>
      <c r="G23" s="4" t="s">
        <v>24</v>
      </c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2:18" ht="15" x14ac:dyDescent="0.25">
      <c r="B24" s="59" t="s">
        <v>25</v>
      </c>
      <c r="C24" s="65">
        <v>20</v>
      </c>
      <c r="D24" s="60">
        <f>'COMMISSIONE '!$N$10</f>
        <v>150</v>
      </c>
      <c r="E24" s="74">
        <f>C24*D24</f>
        <v>3000</v>
      </c>
      <c r="F24" s="74">
        <f>(E24/100)*P14</f>
        <v>0</v>
      </c>
      <c r="G24" s="74">
        <f>(F24/100)*Q14</f>
        <v>0</v>
      </c>
      <c r="H24" s="62"/>
      <c r="I24" s="62"/>
      <c r="J24" s="62"/>
      <c r="K24" s="62"/>
      <c r="L24" s="62"/>
      <c r="M24" s="62"/>
      <c r="N24" s="62"/>
      <c r="O24" s="62"/>
      <c r="P24" s="62"/>
      <c r="Q24" s="75">
        <f>E24</f>
        <v>3000</v>
      </c>
    </row>
    <row r="25" spans="2:18" ht="15" x14ac:dyDescent="0.25">
      <c r="B25" s="59" t="s">
        <v>99</v>
      </c>
      <c r="C25" s="152" t="s">
        <v>95</v>
      </c>
      <c r="D25" s="152"/>
      <c r="E25" s="74">
        <v>0</v>
      </c>
      <c r="F25" s="74">
        <v>0</v>
      </c>
      <c r="G25" s="74"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75">
        <f>E25</f>
        <v>0</v>
      </c>
    </row>
    <row r="26" spans="2:18" ht="15" x14ac:dyDescent="0.25">
      <c r="B26" s="59" t="s">
        <v>27</v>
      </c>
      <c r="C26" s="76">
        <f>(IF(($C$2&lt;8),0,IF(($C$2=16),1,IF(($C$2=24),2,IF(($C$2=32),3,IF(($C$2=40),4))))))*C24</f>
        <v>0</v>
      </c>
      <c r="D26" s="60">
        <v>0</v>
      </c>
      <c r="E26" s="74">
        <f>IF((C26&lt;1),0,(C24*C26))*D26</f>
        <v>0</v>
      </c>
      <c r="F26" s="74">
        <f>(E26/100)*P16</f>
        <v>0</v>
      </c>
      <c r="G26" s="74">
        <f>(F26/100)*Q16</f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75">
        <f>E26</f>
        <v>0</v>
      </c>
    </row>
    <row r="27" spans="2:18" ht="15" x14ac:dyDescent="0.25">
      <c r="B27" s="59" t="s">
        <v>28</v>
      </c>
      <c r="C27" s="62"/>
      <c r="D27" s="62"/>
      <c r="E27" s="62"/>
      <c r="F27" s="74">
        <f>(E27/100)*P17</f>
        <v>0</v>
      </c>
      <c r="G27" s="74">
        <f>(F27/100)*Q17</f>
        <v>0</v>
      </c>
      <c r="H27" s="62"/>
      <c r="I27" s="62"/>
      <c r="J27" s="62"/>
      <c r="K27" s="62"/>
      <c r="L27" s="62"/>
      <c r="M27" s="62"/>
      <c r="N27" s="62"/>
      <c r="O27" s="62"/>
      <c r="P27" s="62"/>
      <c r="Q27" s="75">
        <f>G27</f>
        <v>0</v>
      </c>
    </row>
    <row r="28" spans="2:18" ht="15.75" customHeight="1" thickBot="1" x14ac:dyDescent="0.25">
      <c r="Q28" s="77"/>
    </row>
    <row r="29" spans="2:18" ht="15" x14ac:dyDescent="0.25">
      <c r="Q29" s="78">
        <f>SUM(Q24:Q28)</f>
        <v>3000</v>
      </c>
    </row>
    <row r="30" spans="2:18" ht="15" customHeight="1" x14ac:dyDescent="0.2">
      <c r="R30" s="79" t="s">
        <v>29</v>
      </c>
    </row>
    <row r="31" spans="2:18" ht="15" x14ac:dyDescent="0.25">
      <c r="O31" s="80" t="s">
        <v>30</v>
      </c>
      <c r="P31" s="62"/>
      <c r="Q31" s="60">
        <f>Q29-Q22</f>
        <v>607.5</v>
      </c>
      <c r="R31" s="81">
        <f>(Q31/Q29)*100</f>
        <v>20.25</v>
      </c>
    </row>
  </sheetData>
  <mergeCells count="6">
    <mergeCell ref="C25:D25"/>
    <mergeCell ref="E1:F1"/>
    <mergeCell ref="E2:F2"/>
    <mergeCell ref="G6:O9"/>
    <mergeCell ref="C15:F15"/>
    <mergeCell ref="C16:F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75" zoomScaleNormal="75" workbookViewId="0">
      <selection activeCell="D23" sqref="D23"/>
    </sheetView>
  </sheetViews>
  <sheetFormatPr defaultColWidth="8.7109375" defaultRowHeight="12.75" x14ac:dyDescent="0.2"/>
  <cols>
    <col min="1" max="1" width="4.28515625" customWidth="1"/>
    <col min="2" max="2" width="19.7109375" customWidth="1"/>
    <col min="3" max="3" width="5.7109375" customWidth="1"/>
    <col min="4" max="4" width="9.85546875" customWidth="1"/>
    <col min="5" max="5" width="16.28515625" customWidth="1"/>
    <col min="6" max="6" width="18.7109375" customWidth="1"/>
    <col min="7" max="7" width="18.42578125" customWidth="1"/>
    <col min="8" max="8" width="13.42578125" customWidth="1"/>
    <col min="9" max="10" width="12.7109375" customWidth="1"/>
    <col min="11" max="11" width="5.5703125" customWidth="1"/>
    <col min="12" max="12" width="10" customWidth="1"/>
    <col min="13" max="13" width="12.7109375" customWidth="1"/>
    <col min="14" max="14" width="8.140625" customWidth="1"/>
    <col min="15" max="15" width="10.28515625" customWidth="1"/>
    <col min="16" max="16" width="4.28515625" customWidth="1"/>
    <col min="17" max="18" width="12.7109375" customWidth="1"/>
    <col min="19" max="19" width="3.42578125" customWidth="1"/>
  </cols>
  <sheetData>
    <row r="1" spans="1:18" ht="19.149999999999999" customHeight="1" thickBot="1" x14ac:dyDescent="0.25">
      <c r="B1" s="53"/>
      <c r="C1" s="53"/>
      <c r="E1" s="154" t="s">
        <v>31</v>
      </c>
      <c r="F1" s="155"/>
    </row>
    <row r="2" spans="1:18" ht="36.75" thickBot="1" x14ac:dyDescent="0.25">
      <c r="A2" s="54"/>
      <c r="B2" s="1" t="s">
        <v>0</v>
      </c>
      <c r="C2" s="122">
        <v>8</v>
      </c>
      <c r="D2" s="123" t="s">
        <v>109</v>
      </c>
      <c r="E2" s="156">
        <v>20</v>
      </c>
      <c r="F2" s="157"/>
      <c r="H2" s="124" t="s">
        <v>48</v>
      </c>
      <c r="I2" s="124" t="s">
        <v>112</v>
      </c>
      <c r="J2" s="124"/>
      <c r="K2" s="55"/>
      <c r="L2" s="55"/>
    </row>
    <row r="3" spans="1:18" ht="15.6" customHeight="1" x14ac:dyDescent="0.2">
      <c r="B3" s="56"/>
      <c r="C3" s="56"/>
    </row>
    <row r="4" spans="1:18" ht="60" x14ac:dyDescent="0.2">
      <c r="B4" s="57" t="s">
        <v>1</v>
      </c>
      <c r="C4" s="3" t="s">
        <v>2</v>
      </c>
      <c r="D4" s="3" t="s">
        <v>3</v>
      </c>
      <c r="E4" s="3" t="s">
        <v>98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49</v>
      </c>
      <c r="N4" s="4" t="s">
        <v>11</v>
      </c>
      <c r="O4" s="4" t="s">
        <v>12</v>
      </c>
      <c r="P4" s="5"/>
      <c r="Q4" s="3" t="s">
        <v>13</v>
      </c>
      <c r="R4" s="58" t="s">
        <v>14</v>
      </c>
    </row>
    <row r="5" spans="1:18" ht="15" x14ac:dyDescent="0.25">
      <c r="B5" s="117" t="s">
        <v>15</v>
      </c>
      <c r="C5" s="113">
        <v>1</v>
      </c>
      <c r="D5" s="116">
        <v>100</v>
      </c>
      <c r="E5" s="118">
        <v>1</v>
      </c>
      <c r="F5" s="119">
        <v>100</v>
      </c>
      <c r="G5" s="112">
        <v>0</v>
      </c>
      <c r="H5" s="112">
        <v>0</v>
      </c>
      <c r="I5" s="112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2"/>
      <c r="Q5" s="114">
        <f t="shared" ref="Q5:Q11" si="0">((F5+I5)+L5)+O5</f>
        <v>100</v>
      </c>
      <c r="R5" s="115">
        <f t="shared" ref="R5:R16" si="1">(Q5/$Q$21)*100</f>
        <v>9.1365920511649161</v>
      </c>
    </row>
    <row r="6" spans="1:18" ht="15" x14ac:dyDescent="0.25">
      <c r="B6" s="117" t="s">
        <v>50</v>
      </c>
      <c r="C6" s="120">
        <v>1</v>
      </c>
      <c r="D6" s="116">
        <v>55</v>
      </c>
      <c r="E6" s="118">
        <v>4</v>
      </c>
      <c r="F6" s="119">
        <f>(C6*D6)*E6</f>
        <v>220</v>
      </c>
      <c r="G6" s="153" t="s">
        <v>106</v>
      </c>
      <c r="H6" s="153"/>
      <c r="I6" s="153"/>
      <c r="J6" s="153"/>
      <c r="K6" s="153"/>
      <c r="L6" s="153"/>
      <c r="M6" s="153"/>
      <c r="N6" s="153"/>
      <c r="O6" s="153"/>
      <c r="P6" s="112"/>
      <c r="Q6" s="114">
        <f t="shared" si="0"/>
        <v>220</v>
      </c>
      <c r="R6" s="115">
        <f t="shared" si="1"/>
        <v>20.100502512562816</v>
      </c>
    </row>
    <row r="7" spans="1:18" ht="15" x14ac:dyDescent="0.25">
      <c r="B7" s="117" t="s">
        <v>51</v>
      </c>
      <c r="C7" s="120">
        <v>1</v>
      </c>
      <c r="D7" s="116">
        <v>55</v>
      </c>
      <c r="E7" s="121">
        <v>4</v>
      </c>
      <c r="F7" s="119">
        <f>(C7*D7)*E7</f>
        <v>220</v>
      </c>
      <c r="G7" s="153"/>
      <c r="H7" s="153"/>
      <c r="I7" s="153"/>
      <c r="J7" s="153"/>
      <c r="K7" s="153"/>
      <c r="L7" s="153"/>
      <c r="M7" s="153"/>
      <c r="N7" s="153"/>
      <c r="O7" s="153"/>
      <c r="P7" s="112"/>
      <c r="Q7" s="114">
        <f t="shared" si="0"/>
        <v>220</v>
      </c>
      <c r="R7" s="115">
        <f t="shared" si="1"/>
        <v>20.100502512562816</v>
      </c>
    </row>
    <row r="8" spans="1:18" ht="15" x14ac:dyDescent="0.25">
      <c r="B8" s="117" t="s">
        <v>52</v>
      </c>
      <c r="C8" s="113"/>
      <c r="D8" s="112"/>
      <c r="E8" s="121"/>
      <c r="F8" s="112"/>
      <c r="G8" s="153"/>
      <c r="H8" s="153"/>
      <c r="I8" s="153"/>
      <c r="J8" s="153"/>
      <c r="K8" s="153"/>
      <c r="L8" s="153"/>
      <c r="M8" s="153"/>
      <c r="N8" s="153"/>
      <c r="O8" s="153"/>
      <c r="P8" s="112"/>
      <c r="Q8" s="114">
        <f t="shared" si="0"/>
        <v>0</v>
      </c>
      <c r="R8" s="115">
        <f t="shared" si="1"/>
        <v>0</v>
      </c>
    </row>
    <row r="9" spans="1:18" ht="15" x14ac:dyDescent="0.25">
      <c r="B9" s="117" t="s">
        <v>97</v>
      </c>
      <c r="C9" s="120">
        <v>1</v>
      </c>
      <c r="D9" s="116">
        <v>25</v>
      </c>
      <c r="E9" s="118">
        <f>C2</f>
        <v>8</v>
      </c>
      <c r="F9" s="119">
        <f>(C9*D9)*E9</f>
        <v>200</v>
      </c>
      <c r="G9" s="153"/>
      <c r="H9" s="153"/>
      <c r="I9" s="153"/>
      <c r="J9" s="153"/>
      <c r="K9" s="153"/>
      <c r="L9" s="153"/>
      <c r="M9" s="153"/>
      <c r="N9" s="153"/>
      <c r="O9" s="153"/>
      <c r="P9" s="112"/>
      <c r="Q9" s="114">
        <f t="shared" si="0"/>
        <v>200</v>
      </c>
      <c r="R9" s="115">
        <f t="shared" si="1"/>
        <v>18.273184102329832</v>
      </c>
    </row>
    <row r="10" spans="1:18" ht="15" x14ac:dyDescent="0.25">
      <c r="B10" s="117" t="s">
        <v>53</v>
      </c>
      <c r="C10" s="120">
        <v>1</v>
      </c>
      <c r="D10" s="116">
        <v>150</v>
      </c>
      <c r="E10" s="118">
        <v>1</v>
      </c>
      <c r="F10" s="119">
        <f>(C10*D10)*E10</f>
        <v>150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4">
        <f t="shared" si="0"/>
        <v>150</v>
      </c>
      <c r="R10" s="115">
        <f t="shared" si="1"/>
        <v>13.704888076747373</v>
      </c>
    </row>
    <row r="11" spans="1:18" ht="15" x14ac:dyDescent="0.25">
      <c r="B11" s="117" t="s">
        <v>54</v>
      </c>
      <c r="C11" s="113"/>
      <c r="D11" s="112"/>
      <c r="E11" s="121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4">
        <f t="shared" si="0"/>
        <v>0</v>
      </c>
      <c r="R11" s="115">
        <f t="shared" si="1"/>
        <v>0</v>
      </c>
    </row>
    <row r="12" spans="1:18" ht="29.25" x14ac:dyDescent="0.25">
      <c r="B12" s="117" t="s">
        <v>16</v>
      </c>
      <c r="C12" s="120">
        <v>1</v>
      </c>
      <c r="D12" s="116">
        <v>80</v>
      </c>
      <c r="E12" s="118">
        <v>1</v>
      </c>
      <c r="F12" s="119">
        <f>(C12*D12)*E12</f>
        <v>80</v>
      </c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4">
        <f>((F12+I12)+L12)+O12</f>
        <v>80</v>
      </c>
      <c r="R12" s="115">
        <f t="shared" si="1"/>
        <v>7.3092736409319317</v>
      </c>
    </row>
    <row r="13" spans="1:18" ht="15" x14ac:dyDescent="0.25">
      <c r="B13" s="117" t="s">
        <v>100</v>
      </c>
      <c r="C13" s="120">
        <v>1</v>
      </c>
      <c r="D13" s="116">
        <v>25</v>
      </c>
      <c r="E13" s="118">
        <v>1</v>
      </c>
      <c r="F13" s="119">
        <f>D13*E13</f>
        <v>25</v>
      </c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4">
        <f>((F13+I13)+L13)+O13</f>
        <v>25</v>
      </c>
      <c r="R13" s="115">
        <f t="shared" si="1"/>
        <v>2.284148012791229</v>
      </c>
    </row>
    <row r="14" spans="1:18" ht="15" x14ac:dyDescent="0.25">
      <c r="B14" s="117" t="s">
        <v>17</v>
      </c>
      <c r="C14" s="158" t="s">
        <v>102</v>
      </c>
      <c r="D14" s="158"/>
      <c r="E14" s="158"/>
      <c r="F14" s="158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4">
        <f>((F14+I14)+L14)+O14</f>
        <v>0</v>
      </c>
      <c r="R14" s="115">
        <f t="shared" si="1"/>
        <v>0</v>
      </c>
    </row>
    <row r="15" spans="1:18" ht="15" x14ac:dyDescent="0.25">
      <c r="B15" s="117" t="s">
        <v>103</v>
      </c>
      <c r="C15" s="158" t="s">
        <v>102</v>
      </c>
      <c r="D15" s="158"/>
      <c r="E15" s="158"/>
      <c r="F15" s="158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4">
        <f>((F15+I15)+L15)+O15</f>
        <v>0</v>
      </c>
      <c r="R15" s="115">
        <f t="shared" si="1"/>
        <v>0</v>
      </c>
    </row>
    <row r="16" spans="1:18" ht="15" x14ac:dyDescent="0.25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4">
        <f>SUM(Q5:Q15)</f>
        <v>995</v>
      </c>
      <c r="R16" s="115">
        <f t="shared" si="1"/>
        <v>90.909090909090907</v>
      </c>
    </row>
    <row r="17" spans="2:18" ht="14.25" x14ac:dyDescent="0.2">
      <c r="B17" s="117" t="s">
        <v>19</v>
      </c>
      <c r="C17" s="120">
        <v>10</v>
      </c>
      <c r="D17" s="112"/>
      <c r="E17" s="112"/>
      <c r="F17" s="119">
        <f>(C17/100)*Q16</f>
        <v>99.5</v>
      </c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6">
        <f>F17</f>
        <v>99.5</v>
      </c>
      <c r="R17" s="115">
        <f>(Q17/$Q$21)*100</f>
        <v>9.0909090909090917</v>
      </c>
    </row>
    <row r="18" spans="2:18" ht="15" x14ac:dyDescent="0.25">
      <c r="B18" s="117"/>
      <c r="C18" s="120"/>
      <c r="D18" s="112"/>
      <c r="E18" s="112"/>
      <c r="F18" s="119">
        <f>SUM(F5:F17)</f>
        <v>1094.5</v>
      </c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4">
        <f>SUM(Q16:Q17)</f>
        <v>1094.5</v>
      </c>
      <c r="R18" s="114">
        <f>SUM(R16:R17)</f>
        <v>100</v>
      </c>
    </row>
    <row r="19" spans="2:18" ht="14.25" x14ac:dyDescent="0.2">
      <c r="B19" s="105" t="s">
        <v>101</v>
      </c>
      <c r="C19" s="107"/>
      <c r="D19" s="108"/>
      <c r="E19" s="108"/>
      <c r="F19" s="109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10"/>
      <c r="R19" s="111"/>
    </row>
    <row r="20" spans="2:18" ht="14.45" customHeight="1" thickBot="1" x14ac:dyDescent="0.25">
      <c r="B20" s="106" t="s">
        <v>104</v>
      </c>
      <c r="C20" s="107"/>
      <c r="D20" s="108"/>
      <c r="E20" s="108"/>
      <c r="F20" s="109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10"/>
      <c r="R20" s="111"/>
    </row>
    <row r="21" spans="2:18" ht="15" x14ac:dyDescent="0.25">
      <c r="Q21" s="66">
        <f>SUM(Q16:Q17)</f>
        <v>1094.5</v>
      </c>
      <c r="R21" s="73"/>
    </row>
    <row r="22" spans="2:18" ht="51" customHeight="1" thickBot="1" x14ac:dyDescent="0.25">
      <c r="B22" s="57" t="s">
        <v>20</v>
      </c>
      <c r="C22" s="3" t="s">
        <v>2</v>
      </c>
      <c r="D22" s="3" t="s">
        <v>21</v>
      </c>
      <c r="E22" s="4" t="s">
        <v>22</v>
      </c>
      <c r="F22" s="4" t="s">
        <v>23</v>
      </c>
      <c r="G22" s="4" t="s">
        <v>24</v>
      </c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2:18" ht="15.75" thickBot="1" x14ac:dyDescent="0.3">
      <c r="B23" s="59" t="s">
        <v>25</v>
      </c>
      <c r="C23" s="65">
        <v>20</v>
      </c>
      <c r="D23" s="102">
        <v>70</v>
      </c>
      <c r="E23" s="74">
        <f>C23*D23</f>
        <v>1400</v>
      </c>
      <c r="F23" s="74">
        <f>(E23/100)*P13</f>
        <v>0</v>
      </c>
      <c r="G23" s="74">
        <f>(F23/100)*Q13</f>
        <v>0</v>
      </c>
      <c r="H23" s="62"/>
      <c r="I23" s="62"/>
      <c r="J23" s="62"/>
      <c r="K23" s="62"/>
      <c r="L23" s="62"/>
      <c r="M23" s="62"/>
      <c r="N23" s="62"/>
      <c r="O23" s="62"/>
      <c r="P23" s="62"/>
      <c r="Q23" s="75">
        <f>E23</f>
        <v>1400</v>
      </c>
    </row>
    <row r="24" spans="2:18" ht="15" x14ac:dyDescent="0.25">
      <c r="B24" s="59" t="s">
        <v>99</v>
      </c>
      <c r="C24" s="152" t="s">
        <v>95</v>
      </c>
      <c r="D24" s="152"/>
      <c r="E24" s="74">
        <v>0</v>
      </c>
      <c r="F24" s="74">
        <v>0</v>
      </c>
      <c r="G24" s="74">
        <v>0</v>
      </c>
      <c r="H24" s="62"/>
      <c r="I24" s="62"/>
      <c r="J24" s="62"/>
      <c r="K24" s="62"/>
      <c r="L24" s="62"/>
      <c r="M24" s="62"/>
      <c r="N24" s="62"/>
      <c r="O24" s="62"/>
      <c r="P24" s="62"/>
      <c r="Q24" s="75">
        <f>E24</f>
        <v>0</v>
      </c>
    </row>
    <row r="25" spans="2:18" ht="15" x14ac:dyDescent="0.25">
      <c r="B25" s="59" t="s">
        <v>27</v>
      </c>
      <c r="C25" s="76">
        <f>(IF(($C$2&lt;8),0,IF(($C$2=16),1,IF(($C$2=24),2,IF(($C$2=32),3,IF(($C$2=40),4))))))*C23</f>
        <v>0</v>
      </c>
      <c r="D25" s="60">
        <v>0</v>
      </c>
      <c r="E25" s="74">
        <f>IF((C25&lt;1),0,(C23*C25))*D25</f>
        <v>0</v>
      </c>
      <c r="F25" s="74">
        <f>(E25/100)*P15</f>
        <v>0</v>
      </c>
      <c r="G25" s="74">
        <f>(F25/100)*Q15</f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75">
        <f>E25</f>
        <v>0</v>
      </c>
    </row>
    <row r="26" spans="2:18" ht="15" x14ac:dyDescent="0.25">
      <c r="B26" s="59" t="s">
        <v>28</v>
      </c>
      <c r="C26" s="62"/>
      <c r="D26" s="62"/>
      <c r="E26" s="62"/>
      <c r="F26" s="74">
        <f>(E26/100)*P16</f>
        <v>0</v>
      </c>
      <c r="G26" s="74">
        <f>(F26/100)*Q16</f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75">
        <f>G26</f>
        <v>0</v>
      </c>
    </row>
    <row r="27" spans="2:18" ht="15.75" customHeight="1" thickBot="1" x14ac:dyDescent="0.25">
      <c r="Q27" s="77"/>
    </row>
    <row r="28" spans="2:18" ht="15" x14ac:dyDescent="0.25">
      <c r="Q28" s="78">
        <f>SUM(Q23:Q27)</f>
        <v>1400</v>
      </c>
    </row>
    <row r="29" spans="2:18" ht="8.4499999999999993" customHeight="1" x14ac:dyDescent="0.2">
      <c r="R29" s="79" t="s">
        <v>29</v>
      </c>
    </row>
    <row r="30" spans="2:18" ht="15" x14ac:dyDescent="0.25">
      <c r="O30" s="80" t="s">
        <v>30</v>
      </c>
      <c r="P30" s="62"/>
      <c r="Q30" s="60">
        <f>Q28-Q21</f>
        <v>305.5</v>
      </c>
      <c r="R30" s="81">
        <f>(Q30/Q28)*100</f>
        <v>21.821428571428573</v>
      </c>
    </row>
  </sheetData>
  <mergeCells count="6">
    <mergeCell ref="C24:D24"/>
    <mergeCell ref="E1:F1"/>
    <mergeCell ref="E2:F2"/>
    <mergeCell ref="G6:O9"/>
    <mergeCell ref="C14:F14"/>
    <mergeCell ref="C15:F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="75" zoomScaleNormal="75" workbookViewId="0">
      <selection activeCell="D24" sqref="D24"/>
    </sheetView>
  </sheetViews>
  <sheetFormatPr defaultColWidth="8.7109375" defaultRowHeight="12.75" x14ac:dyDescent="0.2"/>
  <cols>
    <col min="1" max="1" width="4.28515625" customWidth="1"/>
    <col min="2" max="2" width="19.7109375" customWidth="1"/>
    <col min="3" max="3" width="5.7109375" customWidth="1"/>
    <col min="4" max="4" width="9.85546875" customWidth="1"/>
    <col min="5" max="5" width="16.28515625" customWidth="1"/>
    <col min="6" max="6" width="18.7109375" customWidth="1"/>
    <col min="7" max="7" width="18.42578125" customWidth="1"/>
    <col min="8" max="8" width="17.28515625" customWidth="1"/>
    <col min="9" max="10" width="12.7109375" customWidth="1"/>
    <col min="11" max="11" width="5.5703125" customWidth="1"/>
    <col min="12" max="12" width="10" customWidth="1"/>
    <col min="13" max="13" width="12.7109375" customWidth="1"/>
    <col min="14" max="14" width="8.140625" customWidth="1"/>
    <col min="15" max="15" width="10.28515625" customWidth="1"/>
    <col min="16" max="16" width="4.28515625" customWidth="1"/>
    <col min="17" max="18" width="12.7109375" customWidth="1"/>
    <col min="19" max="19" width="3.42578125" customWidth="1"/>
  </cols>
  <sheetData>
    <row r="1" spans="1:18" ht="19.149999999999999" customHeight="1" thickBot="1" x14ac:dyDescent="0.25">
      <c r="B1" s="53"/>
      <c r="C1" s="53"/>
      <c r="E1" s="154" t="s">
        <v>31</v>
      </c>
      <c r="F1" s="155"/>
    </row>
    <row r="2" spans="1:18" ht="36.75" thickBot="1" x14ac:dyDescent="0.25">
      <c r="A2" s="54"/>
      <c r="B2" s="1" t="s">
        <v>0</v>
      </c>
      <c r="C2" s="122">
        <v>8</v>
      </c>
      <c r="D2" s="123" t="s">
        <v>109</v>
      </c>
      <c r="E2" s="156">
        <v>20</v>
      </c>
      <c r="F2" s="157"/>
      <c r="H2" s="124" t="s">
        <v>115</v>
      </c>
      <c r="I2" s="124"/>
      <c r="J2" s="124"/>
      <c r="K2" s="55"/>
      <c r="L2" s="55"/>
    </row>
    <row r="3" spans="1:18" ht="15.6" customHeight="1" x14ac:dyDescent="0.2">
      <c r="B3" s="56"/>
      <c r="C3" s="56"/>
    </row>
    <row r="4" spans="1:18" ht="60" x14ac:dyDescent="0.2">
      <c r="B4" s="57" t="s">
        <v>1</v>
      </c>
      <c r="C4" s="3" t="s">
        <v>2</v>
      </c>
      <c r="D4" s="3" t="s">
        <v>3</v>
      </c>
      <c r="E4" s="3" t="s">
        <v>98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49</v>
      </c>
      <c r="N4" s="4" t="s">
        <v>11</v>
      </c>
      <c r="O4" s="4" t="s">
        <v>12</v>
      </c>
      <c r="P4" s="5"/>
      <c r="Q4" s="3" t="s">
        <v>13</v>
      </c>
      <c r="R4" s="58" t="s">
        <v>14</v>
      </c>
    </row>
    <row r="5" spans="1:18" ht="15" x14ac:dyDescent="0.25">
      <c r="B5" s="117" t="s">
        <v>15</v>
      </c>
      <c r="C5" s="113">
        <v>1</v>
      </c>
      <c r="D5" s="116">
        <v>200</v>
      </c>
      <c r="E5" s="118">
        <v>1</v>
      </c>
      <c r="F5" s="119">
        <f>D5*E5</f>
        <v>200</v>
      </c>
      <c r="G5" s="112">
        <v>0</v>
      </c>
      <c r="H5" s="112">
        <v>0</v>
      </c>
      <c r="I5" s="112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2"/>
      <c r="Q5" s="114">
        <f t="shared" ref="Q5:Q12" si="0">((F5+I5)+L5)+O5</f>
        <v>200</v>
      </c>
      <c r="R5" s="115">
        <f t="shared" ref="R5:R17" si="1">(Q5/$Q$22)*100</f>
        <v>14.082027812004929</v>
      </c>
    </row>
    <row r="6" spans="1:18" ht="15" x14ac:dyDescent="0.25">
      <c r="B6" s="117" t="s">
        <v>50</v>
      </c>
      <c r="C6" s="120">
        <v>1</v>
      </c>
      <c r="D6" s="116">
        <v>60</v>
      </c>
      <c r="E6" s="118">
        <v>4</v>
      </c>
      <c r="F6" s="119">
        <f>(C6*D6)*E6</f>
        <v>240</v>
      </c>
      <c r="G6" s="153" t="s">
        <v>106</v>
      </c>
      <c r="H6" s="153"/>
      <c r="I6" s="153"/>
      <c r="J6" s="153"/>
      <c r="K6" s="153"/>
      <c r="L6" s="153"/>
      <c r="M6" s="153"/>
      <c r="N6" s="153"/>
      <c r="O6" s="153"/>
      <c r="P6" s="112"/>
      <c r="Q6" s="114">
        <f t="shared" si="0"/>
        <v>240</v>
      </c>
      <c r="R6" s="115">
        <f t="shared" si="1"/>
        <v>16.898433374405915</v>
      </c>
    </row>
    <row r="7" spans="1:18" ht="15" x14ac:dyDescent="0.25">
      <c r="B7" s="117" t="s">
        <v>51</v>
      </c>
      <c r="C7" s="120">
        <v>1</v>
      </c>
      <c r="D7" s="116">
        <v>60</v>
      </c>
      <c r="E7" s="121">
        <v>4</v>
      </c>
      <c r="F7" s="119">
        <f>(C7*D7)*E7</f>
        <v>240</v>
      </c>
      <c r="G7" s="153"/>
      <c r="H7" s="153"/>
      <c r="I7" s="153"/>
      <c r="J7" s="153"/>
      <c r="K7" s="153"/>
      <c r="L7" s="153"/>
      <c r="M7" s="153"/>
      <c r="N7" s="153"/>
      <c r="O7" s="153"/>
      <c r="P7" s="112"/>
      <c r="Q7" s="114">
        <f t="shared" si="0"/>
        <v>240</v>
      </c>
      <c r="R7" s="115">
        <f t="shared" si="1"/>
        <v>16.898433374405915</v>
      </c>
    </row>
    <row r="8" spans="1:18" ht="15" x14ac:dyDescent="0.25">
      <c r="B8" s="117" t="s">
        <v>52</v>
      </c>
      <c r="C8" s="113"/>
      <c r="D8" s="112"/>
      <c r="E8" s="121"/>
      <c r="F8" s="112"/>
      <c r="G8" s="153"/>
      <c r="H8" s="153"/>
      <c r="I8" s="153"/>
      <c r="J8" s="153"/>
      <c r="K8" s="153"/>
      <c r="L8" s="153"/>
      <c r="M8" s="153"/>
      <c r="N8" s="153"/>
      <c r="O8" s="153"/>
      <c r="P8" s="112"/>
      <c r="Q8" s="114">
        <f t="shared" si="0"/>
        <v>0</v>
      </c>
      <c r="R8" s="115">
        <f t="shared" si="1"/>
        <v>0</v>
      </c>
    </row>
    <row r="9" spans="1:18" ht="15" x14ac:dyDescent="0.25">
      <c r="B9" s="117" t="s">
        <v>97</v>
      </c>
      <c r="C9" s="120">
        <v>1</v>
      </c>
      <c r="D9" s="116">
        <v>25</v>
      </c>
      <c r="E9" s="118">
        <f>C2</f>
        <v>8</v>
      </c>
      <c r="F9" s="119">
        <f>(C9*D9)*E9</f>
        <v>200</v>
      </c>
      <c r="G9" s="153"/>
      <c r="H9" s="153"/>
      <c r="I9" s="153"/>
      <c r="J9" s="153"/>
      <c r="K9" s="153"/>
      <c r="L9" s="153"/>
      <c r="M9" s="153"/>
      <c r="N9" s="153"/>
      <c r="O9" s="153"/>
      <c r="P9" s="112"/>
      <c r="Q9" s="114">
        <f t="shared" si="0"/>
        <v>200</v>
      </c>
      <c r="R9" s="115">
        <f t="shared" si="1"/>
        <v>14.082027812004929</v>
      </c>
    </row>
    <row r="10" spans="1:18" ht="15" x14ac:dyDescent="0.25">
      <c r="B10" s="117" t="s">
        <v>53</v>
      </c>
      <c r="C10" s="120">
        <v>1</v>
      </c>
      <c r="D10" s="116">
        <v>150</v>
      </c>
      <c r="E10" s="118">
        <v>1</v>
      </c>
      <c r="F10" s="119">
        <f>(C10*D10)*E10</f>
        <v>150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4">
        <f t="shared" si="0"/>
        <v>150</v>
      </c>
      <c r="R10" s="115">
        <f t="shared" si="1"/>
        <v>10.561520859003696</v>
      </c>
    </row>
    <row r="11" spans="1:18" ht="15" x14ac:dyDescent="0.25">
      <c r="B11" s="117" t="s">
        <v>54</v>
      </c>
      <c r="C11" s="113"/>
      <c r="D11" s="116"/>
      <c r="E11" s="121"/>
      <c r="F11" s="119">
        <f t="shared" ref="F11:F12" si="2">(C11*D11)*E11</f>
        <v>0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4">
        <f t="shared" si="0"/>
        <v>0</v>
      </c>
      <c r="R11" s="115">
        <f t="shared" si="1"/>
        <v>0</v>
      </c>
    </row>
    <row r="12" spans="1:18" ht="15" x14ac:dyDescent="0.25">
      <c r="B12" s="117" t="s">
        <v>116</v>
      </c>
      <c r="C12" s="113">
        <v>1</v>
      </c>
      <c r="D12" s="116">
        <v>100</v>
      </c>
      <c r="E12" s="121">
        <v>1</v>
      </c>
      <c r="F12" s="119">
        <f t="shared" si="2"/>
        <v>100</v>
      </c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4">
        <f t="shared" si="0"/>
        <v>100</v>
      </c>
      <c r="R12" s="115">
        <f t="shared" si="1"/>
        <v>7.0410139060024646</v>
      </c>
    </row>
    <row r="13" spans="1:18" ht="29.25" x14ac:dyDescent="0.25">
      <c r="B13" s="117" t="s">
        <v>16</v>
      </c>
      <c r="C13" s="120">
        <v>1</v>
      </c>
      <c r="D13" s="116">
        <v>80</v>
      </c>
      <c r="E13" s="118">
        <v>1</v>
      </c>
      <c r="F13" s="119">
        <f>(C13*D13)*E13</f>
        <v>80</v>
      </c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4">
        <f>((F13+I13)+L13)+O13</f>
        <v>80</v>
      </c>
      <c r="R13" s="115">
        <f t="shared" si="1"/>
        <v>5.6328111248019717</v>
      </c>
    </row>
    <row r="14" spans="1:18" ht="15" x14ac:dyDescent="0.25">
      <c r="B14" s="117" t="s">
        <v>100</v>
      </c>
      <c r="C14" s="120">
        <v>1</v>
      </c>
      <c r="D14" s="116">
        <v>25</v>
      </c>
      <c r="E14" s="118">
        <v>1</v>
      </c>
      <c r="F14" s="119">
        <f>D14*E14</f>
        <v>25</v>
      </c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4">
        <f>((F14+I14)+L14)+O14</f>
        <v>25</v>
      </c>
      <c r="R14" s="115">
        <f t="shared" si="1"/>
        <v>1.7602534765006161</v>
      </c>
    </row>
    <row r="15" spans="1:18" ht="15" x14ac:dyDescent="0.25">
      <c r="B15" s="117" t="s">
        <v>17</v>
      </c>
      <c r="C15" s="158" t="s">
        <v>102</v>
      </c>
      <c r="D15" s="158"/>
      <c r="E15" s="158"/>
      <c r="F15" s="158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4">
        <f>((F15+I15)+L15)+O15</f>
        <v>0</v>
      </c>
      <c r="R15" s="115">
        <f t="shared" si="1"/>
        <v>0</v>
      </c>
    </row>
    <row r="16" spans="1:18" ht="15" x14ac:dyDescent="0.25">
      <c r="B16" s="117" t="s">
        <v>103</v>
      </c>
      <c r="C16" s="158" t="s">
        <v>102</v>
      </c>
      <c r="D16" s="158"/>
      <c r="E16" s="158"/>
      <c r="F16" s="158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4">
        <f>((F16+I16)+L16)+O16</f>
        <v>0</v>
      </c>
      <c r="R16" s="115">
        <f t="shared" si="1"/>
        <v>0</v>
      </c>
    </row>
    <row r="17" spans="2:18" ht="15" x14ac:dyDescent="0.25"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4">
        <f>SUM(Q5:Q16)</f>
        <v>1235</v>
      </c>
      <c r="R17" s="115">
        <f t="shared" si="1"/>
        <v>86.956521739130437</v>
      </c>
    </row>
    <row r="18" spans="2:18" ht="14.25" x14ac:dyDescent="0.2">
      <c r="B18" s="117" t="s">
        <v>19</v>
      </c>
      <c r="C18" s="120">
        <v>15</v>
      </c>
      <c r="D18" s="112"/>
      <c r="E18" s="112"/>
      <c r="F18" s="119">
        <f>(C18/100)*Q17</f>
        <v>185.25</v>
      </c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6">
        <f>F18</f>
        <v>185.25</v>
      </c>
      <c r="R18" s="115">
        <f>(Q18/$Q$22)*100</f>
        <v>13.043478260869565</v>
      </c>
    </row>
    <row r="19" spans="2:18" ht="15" x14ac:dyDescent="0.25">
      <c r="B19" s="117"/>
      <c r="C19" s="120"/>
      <c r="D19" s="112"/>
      <c r="E19" s="112"/>
      <c r="F19" s="119">
        <f>SUM(F5:F18)</f>
        <v>1420.25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4">
        <f>SUM(Q17:Q18)</f>
        <v>1420.25</v>
      </c>
      <c r="R19" s="114">
        <f>SUM(R17:R18)</f>
        <v>100</v>
      </c>
    </row>
    <row r="20" spans="2:18" ht="14.25" x14ac:dyDescent="0.2">
      <c r="B20" s="105" t="s">
        <v>101</v>
      </c>
      <c r="C20" s="107"/>
      <c r="D20" s="108"/>
      <c r="E20" s="108"/>
      <c r="F20" s="109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10"/>
      <c r="R20" s="111"/>
    </row>
    <row r="21" spans="2:18" ht="14.45" customHeight="1" thickBot="1" x14ac:dyDescent="0.25">
      <c r="B21" s="106" t="s">
        <v>104</v>
      </c>
      <c r="C21" s="107"/>
      <c r="D21" s="108"/>
      <c r="E21" s="108"/>
      <c r="F21" s="109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10"/>
      <c r="R21" s="111"/>
    </row>
    <row r="22" spans="2:18" ht="15" x14ac:dyDescent="0.25">
      <c r="Q22" s="66">
        <f>SUM(Q17:Q18)</f>
        <v>1420.25</v>
      </c>
      <c r="R22" s="73"/>
    </row>
    <row r="23" spans="2:18" ht="51" customHeight="1" x14ac:dyDescent="0.2">
      <c r="B23" s="57" t="s">
        <v>20</v>
      </c>
      <c r="C23" s="3" t="s">
        <v>2</v>
      </c>
      <c r="D23" s="3" t="s">
        <v>21</v>
      </c>
      <c r="E23" s="4" t="s">
        <v>22</v>
      </c>
      <c r="F23" s="4" t="s">
        <v>23</v>
      </c>
      <c r="G23" s="4" t="s">
        <v>24</v>
      </c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2:18" ht="15" x14ac:dyDescent="0.25">
      <c r="B24" s="59" t="s">
        <v>25</v>
      </c>
      <c r="C24" s="65">
        <v>20</v>
      </c>
      <c r="D24" s="60">
        <f>'COMMISSIONE '!$N$12</f>
        <v>90</v>
      </c>
      <c r="E24" s="74">
        <f>C24*D24</f>
        <v>1800</v>
      </c>
      <c r="F24" s="74">
        <f>(E24/100)*P14</f>
        <v>0</v>
      </c>
      <c r="G24" s="74">
        <f>(F24/100)*Q14</f>
        <v>0</v>
      </c>
      <c r="H24" s="62"/>
      <c r="I24" s="62"/>
      <c r="J24" s="62"/>
      <c r="K24" s="62"/>
      <c r="L24" s="62"/>
      <c r="M24" s="62"/>
      <c r="N24" s="62"/>
      <c r="O24" s="62"/>
      <c r="P24" s="62"/>
      <c r="Q24" s="75">
        <f>E24</f>
        <v>1800</v>
      </c>
    </row>
    <row r="25" spans="2:18" ht="15" x14ac:dyDescent="0.25">
      <c r="B25" s="59" t="s">
        <v>99</v>
      </c>
      <c r="C25" s="152" t="s">
        <v>95</v>
      </c>
      <c r="D25" s="152"/>
      <c r="E25" s="74">
        <v>0</v>
      </c>
      <c r="F25" s="74">
        <v>0</v>
      </c>
      <c r="G25" s="74"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75">
        <f>E25</f>
        <v>0</v>
      </c>
    </row>
    <row r="26" spans="2:18" ht="15" x14ac:dyDescent="0.25">
      <c r="B26" s="59" t="s">
        <v>27</v>
      </c>
      <c r="C26" s="76">
        <f>(IF(($C$2&lt;8),0,IF(($C$2=16),1,IF(($C$2=24),2,IF(($C$2=32),3,IF(($C$2=40),4))))))*C24</f>
        <v>0</v>
      </c>
      <c r="D26" s="60">
        <v>0</v>
      </c>
      <c r="E26" s="74">
        <f>IF((C26&lt;1),0,(C24*C26))*D26</f>
        <v>0</v>
      </c>
      <c r="F26" s="74">
        <f>(E26/100)*P16</f>
        <v>0</v>
      </c>
      <c r="G26" s="74">
        <f>(F26/100)*Q16</f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75">
        <f>E26</f>
        <v>0</v>
      </c>
    </row>
    <row r="27" spans="2:18" ht="15" x14ac:dyDescent="0.25">
      <c r="B27" s="59" t="s">
        <v>28</v>
      </c>
      <c r="C27" s="62"/>
      <c r="D27" s="62"/>
      <c r="E27" s="62"/>
      <c r="F27" s="74">
        <f>(E27/100)*P17</f>
        <v>0</v>
      </c>
      <c r="G27" s="74">
        <f>(F27/100)*Q17</f>
        <v>0</v>
      </c>
      <c r="H27" s="62"/>
      <c r="I27" s="62"/>
      <c r="J27" s="62"/>
      <c r="K27" s="62"/>
      <c r="L27" s="62"/>
      <c r="M27" s="62"/>
      <c r="N27" s="62"/>
      <c r="O27" s="62"/>
      <c r="P27" s="62"/>
      <c r="Q27" s="75">
        <f>G27</f>
        <v>0</v>
      </c>
    </row>
    <row r="28" spans="2:18" ht="15.75" customHeight="1" thickBot="1" x14ac:dyDescent="0.25">
      <c r="Q28" s="77"/>
    </row>
    <row r="29" spans="2:18" ht="15" x14ac:dyDescent="0.25">
      <c r="Q29" s="78">
        <f>SUM(Q24:Q28)</f>
        <v>1800</v>
      </c>
    </row>
    <row r="30" spans="2:18" ht="15" customHeight="1" x14ac:dyDescent="0.2">
      <c r="R30" s="79" t="s">
        <v>29</v>
      </c>
    </row>
    <row r="31" spans="2:18" ht="15" x14ac:dyDescent="0.25">
      <c r="O31" s="80" t="s">
        <v>30</v>
      </c>
      <c r="P31" s="62"/>
      <c r="Q31" s="60">
        <f>Q29-Q22</f>
        <v>379.75</v>
      </c>
      <c r="R31" s="81">
        <f>(Q31/Q29)*100</f>
        <v>21.097222222222221</v>
      </c>
    </row>
  </sheetData>
  <mergeCells count="6">
    <mergeCell ref="C25:D25"/>
    <mergeCell ref="E1:F1"/>
    <mergeCell ref="E2:F2"/>
    <mergeCell ref="G6:O9"/>
    <mergeCell ref="C15:F15"/>
    <mergeCell ref="C16:F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="75" zoomScaleNormal="75" workbookViewId="0">
      <selection activeCell="D24" sqref="D24"/>
    </sheetView>
  </sheetViews>
  <sheetFormatPr defaultColWidth="8.7109375" defaultRowHeight="12.75" x14ac:dyDescent="0.2"/>
  <cols>
    <col min="1" max="1" width="4.28515625" customWidth="1"/>
    <col min="2" max="2" width="19.7109375" customWidth="1"/>
    <col min="3" max="3" width="5.7109375" customWidth="1"/>
    <col min="4" max="4" width="9.85546875" customWidth="1"/>
    <col min="5" max="5" width="16.28515625" customWidth="1"/>
    <col min="6" max="6" width="18.7109375" customWidth="1"/>
    <col min="7" max="7" width="18.42578125" customWidth="1"/>
    <col min="8" max="8" width="17.28515625" customWidth="1"/>
    <col min="9" max="10" width="12.7109375" customWidth="1"/>
    <col min="11" max="11" width="5.5703125" customWidth="1"/>
    <col min="12" max="12" width="10" customWidth="1"/>
    <col min="13" max="13" width="12.7109375" customWidth="1"/>
    <col min="14" max="14" width="8.140625" customWidth="1"/>
    <col min="15" max="15" width="10.28515625" customWidth="1"/>
    <col min="16" max="16" width="4.28515625" customWidth="1"/>
    <col min="17" max="18" width="12.7109375" customWidth="1"/>
    <col min="19" max="19" width="3.42578125" customWidth="1"/>
  </cols>
  <sheetData>
    <row r="1" spans="1:18" ht="19.149999999999999" customHeight="1" thickBot="1" x14ac:dyDescent="0.25">
      <c r="B1" s="53"/>
      <c r="C1" s="53"/>
      <c r="E1" s="154" t="s">
        <v>31</v>
      </c>
      <c r="F1" s="155"/>
    </row>
    <row r="2" spans="1:18" ht="36.75" thickBot="1" x14ac:dyDescent="0.25">
      <c r="A2" s="54"/>
      <c r="B2" s="1" t="s">
        <v>0</v>
      </c>
      <c r="C2" s="122">
        <v>8</v>
      </c>
      <c r="D2" s="123" t="s">
        <v>109</v>
      </c>
      <c r="E2" s="156">
        <v>20</v>
      </c>
      <c r="F2" s="157"/>
      <c r="H2" s="124" t="s">
        <v>117</v>
      </c>
      <c r="I2" s="124"/>
      <c r="J2" s="124"/>
      <c r="K2" s="55"/>
      <c r="L2" s="55"/>
    </row>
    <row r="3" spans="1:18" ht="15.6" customHeight="1" x14ac:dyDescent="0.2">
      <c r="B3" s="56"/>
      <c r="C3" s="56"/>
    </row>
    <row r="4" spans="1:18" ht="60" x14ac:dyDescent="0.2">
      <c r="B4" s="57" t="s">
        <v>1</v>
      </c>
      <c r="C4" s="3" t="s">
        <v>2</v>
      </c>
      <c r="D4" s="3" t="s">
        <v>3</v>
      </c>
      <c r="E4" s="3" t="s">
        <v>98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49</v>
      </c>
      <c r="N4" s="4" t="s">
        <v>11</v>
      </c>
      <c r="O4" s="4" t="s">
        <v>12</v>
      </c>
      <c r="P4" s="5"/>
      <c r="Q4" s="3" t="s">
        <v>13</v>
      </c>
      <c r="R4" s="58" t="s">
        <v>14</v>
      </c>
    </row>
    <row r="5" spans="1:18" ht="15" x14ac:dyDescent="0.25">
      <c r="B5" s="117" t="s">
        <v>15</v>
      </c>
      <c r="C5" s="113">
        <v>1</v>
      </c>
      <c r="D5" s="116">
        <v>500</v>
      </c>
      <c r="E5" s="118">
        <v>1</v>
      </c>
      <c r="F5" s="119">
        <f>D5*E5</f>
        <v>500</v>
      </c>
      <c r="G5" s="112">
        <v>0</v>
      </c>
      <c r="H5" s="112">
        <v>0</v>
      </c>
      <c r="I5" s="112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2"/>
      <c r="Q5" s="114">
        <f t="shared" ref="Q5:Q12" si="0">((F5+I5)+L5)+O5</f>
        <v>500</v>
      </c>
      <c r="R5" s="115">
        <f t="shared" ref="R5:R17" si="1">(Q5/$Q$22)*100</f>
        <v>22.469385462307606</v>
      </c>
    </row>
    <row r="6" spans="1:18" ht="15" x14ac:dyDescent="0.25">
      <c r="B6" s="117" t="s">
        <v>50</v>
      </c>
      <c r="C6" s="120">
        <v>1</v>
      </c>
      <c r="D6" s="116">
        <v>60</v>
      </c>
      <c r="E6" s="118">
        <v>4</v>
      </c>
      <c r="F6" s="119">
        <f>(C6*D6)*E6</f>
        <v>240</v>
      </c>
      <c r="G6" s="153" t="s">
        <v>106</v>
      </c>
      <c r="H6" s="153"/>
      <c r="I6" s="153"/>
      <c r="J6" s="153"/>
      <c r="K6" s="153"/>
      <c r="L6" s="153"/>
      <c r="M6" s="153"/>
      <c r="N6" s="153"/>
      <c r="O6" s="153"/>
      <c r="P6" s="112"/>
      <c r="Q6" s="114">
        <f t="shared" si="0"/>
        <v>240</v>
      </c>
      <c r="R6" s="115">
        <f t="shared" si="1"/>
        <v>10.785305021907652</v>
      </c>
    </row>
    <row r="7" spans="1:18" ht="15" x14ac:dyDescent="0.25">
      <c r="B7" s="117" t="s">
        <v>51</v>
      </c>
      <c r="C7" s="120">
        <v>1</v>
      </c>
      <c r="D7" s="116">
        <v>60</v>
      </c>
      <c r="E7" s="121">
        <v>4</v>
      </c>
      <c r="F7" s="119">
        <f>(C7*D7)*E7</f>
        <v>240</v>
      </c>
      <c r="G7" s="153"/>
      <c r="H7" s="153"/>
      <c r="I7" s="153"/>
      <c r="J7" s="153"/>
      <c r="K7" s="153"/>
      <c r="L7" s="153"/>
      <c r="M7" s="153"/>
      <c r="N7" s="153"/>
      <c r="O7" s="153"/>
      <c r="P7" s="112"/>
      <c r="Q7" s="114">
        <f t="shared" si="0"/>
        <v>240</v>
      </c>
      <c r="R7" s="115">
        <f t="shared" si="1"/>
        <v>10.785305021907652</v>
      </c>
    </row>
    <row r="8" spans="1:18" ht="15" x14ac:dyDescent="0.25">
      <c r="B8" s="117" t="s">
        <v>52</v>
      </c>
      <c r="C8" s="113"/>
      <c r="D8" s="112"/>
      <c r="E8" s="121"/>
      <c r="F8" s="112"/>
      <c r="G8" s="153"/>
      <c r="H8" s="153"/>
      <c r="I8" s="153"/>
      <c r="J8" s="153"/>
      <c r="K8" s="153"/>
      <c r="L8" s="153"/>
      <c r="M8" s="153"/>
      <c r="N8" s="153"/>
      <c r="O8" s="153"/>
      <c r="P8" s="112"/>
      <c r="Q8" s="114">
        <f t="shared" si="0"/>
        <v>0</v>
      </c>
      <c r="R8" s="115">
        <f t="shared" si="1"/>
        <v>0</v>
      </c>
    </row>
    <row r="9" spans="1:18" ht="15" x14ac:dyDescent="0.25">
      <c r="B9" s="117" t="s">
        <v>97</v>
      </c>
      <c r="C9" s="120">
        <v>1</v>
      </c>
      <c r="D9" s="116">
        <v>25</v>
      </c>
      <c r="E9" s="118">
        <f>C2</f>
        <v>8</v>
      </c>
      <c r="F9" s="119">
        <f>(C9*D9)*E9</f>
        <v>200</v>
      </c>
      <c r="G9" s="153"/>
      <c r="H9" s="153"/>
      <c r="I9" s="153"/>
      <c r="J9" s="153"/>
      <c r="K9" s="153"/>
      <c r="L9" s="153"/>
      <c r="M9" s="153"/>
      <c r="N9" s="153"/>
      <c r="O9" s="153"/>
      <c r="P9" s="112"/>
      <c r="Q9" s="114">
        <f t="shared" si="0"/>
        <v>200</v>
      </c>
      <c r="R9" s="115">
        <f t="shared" si="1"/>
        <v>8.9877541849230429</v>
      </c>
    </row>
    <row r="10" spans="1:18" ht="15" x14ac:dyDescent="0.25">
      <c r="B10" s="117" t="s">
        <v>53</v>
      </c>
      <c r="C10" s="120">
        <v>1</v>
      </c>
      <c r="D10" s="116">
        <v>150</v>
      </c>
      <c r="E10" s="118">
        <v>1</v>
      </c>
      <c r="F10" s="119">
        <f>(C10*D10)*E10</f>
        <v>150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4">
        <f t="shared" si="0"/>
        <v>150</v>
      </c>
      <c r="R10" s="115">
        <f t="shared" si="1"/>
        <v>6.7408156386922826</v>
      </c>
    </row>
    <row r="11" spans="1:18" ht="15" x14ac:dyDescent="0.25">
      <c r="B11" s="117" t="s">
        <v>54</v>
      </c>
      <c r="C11" s="113"/>
      <c r="D11" s="116"/>
      <c r="E11" s="121"/>
      <c r="F11" s="119">
        <f t="shared" ref="F11:F12" si="2">(C11*D11)*E11</f>
        <v>0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4">
        <f t="shared" si="0"/>
        <v>0</v>
      </c>
      <c r="R11" s="115">
        <f t="shared" si="1"/>
        <v>0</v>
      </c>
    </row>
    <row r="12" spans="1:18" ht="15" x14ac:dyDescent="0.25">
      <c r="B12" s="117" t="s">
        <v>116</v>
      </c>
      <c r="C12" s="113">
        <v>1</v>
      </c>
      <c r="D12" s="116">
        <v>500</v>
      </c>
      <c r="E12" s="121">
        <v>1</v>
      </c>
      <c r="F12" s="119">
        <f t="shared" si="2"/>
        <v>500</v>
      </c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4">
        <f t="shared" si="0"/>
        <v>500</v>
      </c>
      <c r="R12" s="115">
        <f t="shared" si="1"/>
        <v>22.469385462307606</v>
      </c>
    </row>
    <row r="13" spans="1:18" ht="29.25" x14ac:dyDescent="0.25">
      <c r="B13" s="117" t="s">
        <v>16</v>
      </c>
      <c r="C13" s="120">
        <v>1</v>
      </c>
      <c r="D13" s="116">
        <v>80</v>
      </c>
      <c r="E13" s="118">
        <v>1</v>
      </c>
      <c r="F13" s="119">
        <f>(C13*D13)*E13</f>
        <v>80</v>
      </c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4">
        <f>((F13+I13)+L13)+O13</f>
        <v>80</v>
      </c>
      <c r="R13" s="115">
        <f t="shared" si="1"/>
        <v>3.595101673969217</v>
      </c>
    </row>
    <row r="14" spans="1:18" ht="15" x14ac:dyDescent="0.25">
      <c r="B14" s="117" t="s">
        <v>100</v>
      </c>
      <c r="C14" s="120">
        <v>1</v>
      </c>
      <c r="D14" s="116">
        <v>25</v>
      </c>
      <c r="E14" s="118">
        <v>1</v>
      </c>
      <c r="F14" s="119">
        <f>D14*E14</f>
        <v>25</v>
      </c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4">
        <f>((F14+I14)+L14)+O14</f>
        <v>25</v>
      </c>
      <c r="R14" s="115">
        <f t="shared" si="1"/>
        <v>1.1234692731153804</v>
      </c>
    </row>
    <row r="15" spans="1:18" ht="15" x14ac:dyDescent="0.25">
      <c r="B15" s="117" t="s">
        <v>17</v>
      </c>
      <c r="C15" s="158" t="s">
        <v>102</v>
      </c>
      <c r="D15" s="158"/>
      <c r="E15" s="158"/>
      <c r="F15" s="158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4">
        <f>((F15+I15)+L15)+O15</f>
        <v>0</v>
      </c>
      <c r="R15" s="115">
        <f t="shared" si="1"/>
        <v>0</v>
      </c>
    </row>
    <row r="16" spans="1:18" ht="15" x14ac:dyDescent="0.25">
      <c r="B16" s="117" t="s">
        <v>103</v>
      </c>
      <c r="C16" s="158" t="s">
        <v>102</v>
      </c>
      <c r="D16" s="158"/>
      <c r="E16" s="158"/>
      <c r="F16" s="158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4">
        <f>((F16+I16)+L16)+O16</f>
        <v>0</v>
      </c>
      <c r="R16" s="115">
        <f t="shared" si="1"/>
        <v>0</v>
      </c>
    </row>
    <row r="17" spans="2:18" ht="15" x14ac:dyDescent="0.25"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4">
        <f>SUM(Q5:Q16)</f>
        <v>1935</v>
      </c>
      <c r="R17" s="115">
        <f t="shared" si="1"/>
        <v>86.956521739130437</v>
      </c>
    </row>
    <row r="18" spans="2:18" ht="14.25" x14ac:dyDescent="0.2">
      <c r="B18" s="117" t="s">
        <v>19</v>
      </c>
      <c r="C18" s="120">
        <v>15</v>
      </c>
      <c r="D18" s="112"/>
      <c r="E18" s="112"/>
      <c r="F18" s="119">
        <f>(C18/100)*Q17</f>
        <v>290.25</v>
      </c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6">
        <f>F18</f>
        <v>290.25</v>
      </c>
      <c r="R18" s="115">
        <f>(Q18/$Q$22)*100</f>
        <v>13.043478260869565</v>
      </c>
    </row>
    <row r="19" spans="2:18" ht="15" x14ac:dyDescent="0.25">
      <c r="B19" s="117"/>
      <c r="C19" s="120"/>
      <c r="D19" s="112"/>
      <c r="E19" s="112"/>
      <c r="F19" s="119">
        <f>SUM(F5:F18)</f>
        <v>2225.25</v>
      </c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4">
        <f>SUM(Q17:Q18)</f>
        <v>2225.25</v>
      </c>
      <c r="R19" s="114">
        <f>SUM(R17:R18)</f>
        <v>100</v>
      </c>
    </row>
    <row r="20" spans="2:18" ht="14.25" x14ac:dyDescent="0.2">
      <c r="B20" s="105" t="s">
        <v>101</v>
      </c>
      <c r="C20" s="107"/>
      <c r="D20" s="108"/>
      <c r="E20" s="108"/>
      <c r="F20" s="109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10"/>
      <c r="R20" s="111"/>
    </row>
    <row r="21" spans="2:18" ht="14.45" customHeight="1" thickBot="1" x14ac:dyDescent="0.25">
      <c r="B21" s="106" t="s">
        <v>104</v>
      </c>
      <c r="C21" s="107"/>
      <c r="D21" s="108"/>
      <c r="E21" s="108"/>
      <c r="F21" s="109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10"/>
      <c r="R21" s="111"/>
    </row>
    <row r="22" spans="2:18" ht="15" x14ac:dyDescent="0.25">
      <c r="Q22" s="66">
        <f>SUM(Q17:Q18)</f>
        <v>2225.25</v>
      </c>
      <c r="R22" s="73"/>
    </row>
    <row r="23" spans="2:18" ht="51" customHeight="1" x14ac:dyDescent="0.2">
      <c r="B23" s="57" t="s">
        <v>20</v>
      </c>
      <c r="C23" s="3" t="s">
        <v>2</v>
      </c>
      <c r="D23" s="3" t="s">
        <v>21</v>
      </c>
      <c r="E23" s="4" t="s">
        <v>22</v>
      </c>
      <c r="F23" s="4" t="s">
        <v>23</v>
      </c>
      <c r="G23" s="4" t="s">
        <v>24</v>
      </c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2:18" ht="15" x14ac:dyDescent="0.25">
      <c r="B24" s="59" t="s">
        <v>25</v>
      </c>
      <c r="C24" s="65">
        <v>20</v>
      </c>
      <c r="D24" s="60">
        <f>'COMMISSIONE '!$N$13</f>
        <v>150</v>
      </c>
      <c r="E24" s="74">
        <f>C24*D24</f>
        <v>3000</v>
      </c>
      <c r="F24" s="74">
        <f>(E24/100)*P14</f>
        <v>0</v>
      </c>
      <c r="G24" s="74">
        <f>(F24/100)*Q14</f>
        <v>0</v>
      </c>
      <c r="H24" s="62"/>
      <c r="I24" s="62"/>
      <c r="J24" s="62"/>
      <c r="K24" s="62"/>
      <c r="L24" s="62"/>
      <c r="M24" s="62"/>
      <c r="N24" s="62"/>
      <c r="O24" s="62"/>
      <c r="P24" s="62"/>
      <c r="Q24" s="75">
        <f>E24</f>
        <v>3000</v>
      </c>
    </row>
    <row r="25" spans="2:18" ht="15" x14ac:dyDescent="0.25">
      <c r="B25" s="59" t="s">
        <v>99</v>
      </c>
      <c r="C25" s="152" t="s">
        <v>95</v>
      </c>
      <c r="D25" s="152"/>
      <c r="E25" s="74">
        <v>0</v>
      </c>
      <c r="F25" s="74">
        <v>0</v>
      </c>
      <c r="G25" s="74">
        <v>0</v>
      </c>
      <c r="H25" s="62"/>
      <c r="I25" s="62"/>
      <c r="J25" s="62"/>
      <c r="K25" s="62"/>
      <c r="L25" s="62"/>
      <c r="M25" s="62"/>
      <c r="N25" s="62"/>
      <c r="O25" s="62"/>
      <c r="P25" s="62"/>
      <c r="Q25" s="75">
        <f>E25</f>
        <v>0</v>
      </c>
    </row>
    <row r="26" spans="2:18" ht="15" x14ac:dyDescent="0.25">
      <c r="B26" s="59" t="s">
        <v>27</v>
      </c>
      <c r="C26" s="76">
        <f>(IF(($C$2&lt;8),0,IF(($C$2=16),1,IF(($C$2=24),2,IF(($C$2=32),3,IF(($C$2=40),4))))))*C24</f>
        <v>0</v>
      </c>
      <c r="D26" s="60">
        <v>0</v>
      </c>
      <c r="E26" s="74">
        <f>IF((C26&lt;1),0,(C24*C26))*D26</f>
        <v>0</v>
      </c>
      <c r="F26" s="74">
        <f>(E26/100)*P16</f>
        <v>0</v>
      </c>
      <c r="G26" s="74">
        <f>(F26/100)*Q16</f>
        <v>0</v>
      </c>
      <c r="H26" s="62"/>
      <c r="I26" s="62"/>
      <c r="J26" s="62"/>
      <c r="K26" s="62"/>
      <c r="L26" s="62"/>
      <c r="M26" s="62"/>
      <c r="N26" s="62"/>
      <c r="O26" s="62"/>
      <c r="P26" s="62"/>
      <c r="Q26" s="75">
        <f>E26</f>
        <v>0</v>
      </c>
    </row>
    <row r="27" spans="2:18" ht="15" x14ac:dyDescent="0.25">
      <c r="B27" s="59" t="s">
        <v>28</v>
      </c>
      <c r="C27" s="62"/>
      <c r="D27" s="62"/>
      <c r="E27" s="62"/>
      <c r="F27" s="74">
        <f>(E27/100)*P17</f>
        <v>0</v>
      </c>
      <c r="G27" s="74">
        <f>(F27/100)*Q17</f>
        <v>0</v>
      </c>
      <c r="H27" s="62"/>
      <c r="I27" s="62"/>
      <c r="J27" s="62"/>
      <c r="K27" s="62"/>
      <c r="L27" s="62"/>
      <c r="M27" s="62"/>
      <c r="N27" s="62"/>
      <c r="O27" s="62"/>
      <c r="P27" s="62"/>
      <c r="Q27" s="75">
        <f>G27</f>
        <v>0</v>
      </c>
    </row>
    <row r="28" spans="2:18" ht="15.75" customHeight="1" thickBot="1" x14ac:dyDescent="0.25">
      <c r="Q28" s="77"/>
    </row>
    <row r="29" spans="2:18" ht="15" x14ac:dyDescent="0.25">
      <c r="Q29" s="78">
        <f>SUM(Q24:Q28)</f>
        <v>3000</v>
      </c>
    </row>
    <row r="30" spans="2:18" ht="15" customHeight="1" x14ac:dyDescent="0.2">
      <c r="R30" s="79" t="s">
        <v>29</v>
      </c>
    </row>
    <row r="31" spans="2:18" ht="15" x14ac:dyDescent="0.25">
      <c r="O31" s="80" t="s">
        <v>30</v>
      </c>
      <c r="P31" s="62"/>
      <c r="Q31" s="60">
        <f>Q29-Q22</f>
        <v>774.75</v>
      </c>
      <c r="R31" s="81">
        <f>(Q31/Q29)*100</f>
        <v>25.824999999999999</v>
      </c>
    </row>
  </sheetData>
  <mergeCells count="6">
    <mergeCell ref="C25:D25"/>
    <mergeCell ref="E1:F1"/>
    <mergeCell ref="E2:F2"/>
    <mergeCell ref="G6:O9"/>
    <mergeCell ref="C15:F15"/>
    <mergeCell ref="C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COMMISSIONE </vt:lpstr>
      <vt:lpstr>Corsodiformazione</vt:lpstr>
      <vt:lpstr>Corso di aggiornamento</vt:lpstr>
      <vt:lpstr>Corso di specializzazione</vt:lpstr>
      <vt:lpstr>Corso di perfezionamento</vt:lpstr>
      <vt:lpstr>Laboratori professionali</vt:lpstr>
      <vt:lpstr>Giornate di studio</vt:lpstr>
      <vt:lpstr>Visite tecniche</vt:lpstr>
      <vt:lpstr>Viaggi di studio</vt:lpstr>
      <vt:lpstr>Convegni</vt:lpstr>
      <vt:lpstr>CongressiTesi</vt:lpstr>
      <vt:lpstr>Seminari-Metaprofessionale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segretario</dc:creator>
  <cp:lastModifiedBy>andrea sisti</cp:lastModifiedBy>
  <dcterms:created xsi:type="dcterms:W3CDTF">2014-04-03T12:50:09Z</dcterms:created>
  <dcterms:modified xsi:type="dcterms:W3CDTF">2014-04-09T08:35:38Z</dcterms:modified>
</cp:coreProperties>
</file>